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Lidija\Desktop\"/>
    </mc:Choice>
  </mc:AlternateContent>
  <xr:revisionPtr revIDLastSave="0" documentId="13_ncr:1_{43572318-0AB1-436F-969A-1ED6FF328A6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balans 1 POSEBNI DIO" sheetId="4" r:id="rId1"/>
    <sheet name="OPĆI DIO" sheetId="9" r:id="rId2"/>
  </sheets>
  <externalReferences>
    <externalReference r:id="rId3"/>
  </externalReferences>
  <definedNames>
    <definedName name="_xlnm.Print_Area" localSheetId="1">'OPĆI DIO'!$A$1:$H$33</definedName>
    <definedName name="_xlnm.Print_Area" localSheetId="0">'rebalans 1 POSEBNI DIO'!$A$1:$F$325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9" l="1"/>
  <c r="H16" i="9"/>
  <c r="H28" i="9" s="1"/>
  <c r="G10" i="9"/>
  <c r="G13" i="9"/>
  <c r="E13" i="4"/>
  <c r="E18" i="4"/>
  <c r="E23" i="4"/>
  <c r="E26" i="4"/>
  <c r="E37" i="4"/>
  <c r="E49" i="4"/>
  <c r="E51" i="4"/>
  <c r="E55" i="4"/>
  <c r="E67" i="4"/>
  <c r="E66" i="4" s="1"/>
  <c r="E87" i="4"/>
  <c r="E81" i="4" s="1"/>
  <c r="E93" i="4"/>
  <c r="E177" i="4"/>
  <c r="E190" i="4"/>
  <c r="E200" i="4"/>
  <c r="E205" i="4"/>
  <c r="E210" i="4"/>
  <c r="E216" i="4"/>
  <c r="E221" i="4"/>
  <c r="E232" i="4"/>
  <c r="E231" i="4" s="1"/>
  <c r="E244" i="4"/>
  <c r="E258" i="4"/>
  <c r="E266" i="4"/>
  <c r="E277" i="4"/>
  <c r="H32" i="9"/>
  <c r="F32" i="9"/>
  <c r="F13" i="9"/>
  <c r="F10" i="9"/>
  <c r="E230" i="4" l="1"/>
  <c r="E229" i="4" s="1"/>
  <c r="E215" i="4"/>
  <c r="E48" i="4"/>
  <c r="E47" i="4" s="1"/>
  <c r="E46" i="4" s="1"/>
  <c r="E45" i="4" s="1"/>
  <c r="E11" i="4"/>
  <c r="E92" i="4"/>
  <c r="G16" i="9"/>
  <c r="F16" i="9"/>
  <c r="F28" i="9" s="1"/>
  <c r="E189" i="4"/>
  <c r="E12" i="4"/>
  <c r="E265" i="4"/>
  <c r="E264" i="4" s="1"/>
  <c r="E263" i="4" s="1"/>
  <c r="E65" i="4"/>
  <c r="E64" i="4" s="1"/>
  <c r="E63" i="4" s="1"/>
  <c r="E62" i="4" s="1"/>
  <c r="E61" i="4" s="1"/>
  <c r="E60" i="4" s="1"/>
  <c r="E59" i="4" s="1"/>
  <c r="E10" i="4"/>
  <c r="F273" i="4"/>
  <c r="D273" i="4"/>
  <c r="E9" i="4" l="1"/>
  <c r="E8" i="4" s="1"/>
  <c r="F90" i="4"/>
  <c r="F89" i="4" s="1"/>
  <c r="F88" i="4" s="1"/>
  <c r="F87" i="4" s="1"/>
  <c r="D90" i="4"/>
  <c r="D89" i="4" s="1"/>
  <c r="D88" i="4" s="1"/>
  <c r="D87" i="4" s="1"/>
  <c r="F219" i="4"/>
  <c r="F218" i="4" s="1"/>
  <c r="F217" i="4" s="1"/>
  <c r="F216" i="4" s="1"/>
  <c r="D219" i="4"/>
  <c r="D218" i="4" s="1"/>
  <c r="D217" i="4" s="1"/>
  <c r="D216" i="4" s="1"/>
  <c r="F275" i="4"/>
  <c r="D275" i="4"/>
  <c r="D272" i="4" s="1"/>
  <c r="D271" i="4" s="1"/>
  <c r="F242" i="4"/>
  <c r="F240" i="4"/>
  <c r="F237" i="4"/>
  <c r="F235" i="4"/>
  <c r="F208" i="4"/>
  <c r="F207" i="4" s="1"/>
  <c r="F206" i="4" s="1"/>
  <c r="F205" i="4" s="1"/>
  <c r="F198" i="4"/>
  <c r="F197" i="4" s="1"/>
  <c r="F196" i="4" s="1"/>
  <c r="F193" i="4"/>
  <c r="F192" i="4" s="1"/>
  <c r="F191" i="4" s="1"/>
  <c r="F203" i="4"/>
  <c r="F202" i="4" s="1"/>
  <c r="F201" i="4" s="1"/>
  <c r="F200" i="4" s="1"/>
  <c r="D203" i="4"/>
  <c r="D202" i="4" s="1"/>
  <c r="D201" i="4" s="1"/>
  <c r="D200" i="4" s="1"/>
  <c r="F256" i="4"/>
  <c r="F255" i="4" s="1"/>
  <c r="F254" i="4" s="1"/>
  <c r="F252" i="4"/>
  <c r="F248" i="4"/>
  <c r="F261" i="4"/>
  <c r="F260" i="4" s="1"/>
  <c r="F259" i="4" s="1"/>
  <c r="F258" i="4" s="1"/>
  <c r="D261" i="4"/>
  <c r="D260" i="4" s="1"/>
  <c r="F269" i="4"/>
  <c r="F268" i="4" s="1"/>
  <c r="F267" i="4" s="1"/>
  <c r="F283" i="4"/>
  <c r="D283" i="4"/>
  <c r="F289" i="4"/>
  <c r="F288" i="4" s="1"/>
  <c r="F285" i="4"/>
  <c r="D285" i="4"/>
  <c r="F280" i="4"/>
  <c r="D280" i="4"/>
  <c r="F227" i="4"/>
  <c r="F226" i="4" s="1"/>
  <c r="F223" i="4"/>
  <c r="F222" i="4" s="1"/>
  <c r="F180" i="4"/>
  <c r="F179" i="4" s="1"/>
  <c r="D180" i="4"/>
  <c r="D179" i="4" s="1"/>
  <c r="F183" i="4"/>
  <c r="F182" i="4" s="1"/>
  <c r="D183" i="4"/>
  <c r="D182" i="4" s="1"/>
  <c r="F187" i="4"/>
  <c r="F186" i="4" s="1"/>
  <c r="F185" i="4" s="1"/>
  <c r="D187" i="4"/>
  <c r="D186" i="4" s="1"/>
  <c r="D185" i="4" s="1"/>
  <c r="D177" i="4" s="1"/>
  <c r="F175" i="4"/>
  <c r="F174" i="4" s="1"/>
  <c r="F302" i="4" s="1"/>
  <c r="F171" i="4"/>
  <c r="F168" i="4"/>
  <c r="F165" i="4"/>
  <c r="F163" i="4"/>
  <c r="F157" i="4"/>
  <c r="F154" i="4"/>
  <c r="F150" i="4"/>
  <c r="F147" i="4"/>
  <c r="F144" i="4"/>
  <c r="F139" i="4"/>
  <c r="F136" i="4"/>
  <c r="F132" i="4"/>
  <c r="F130" i="4"/>
  <c r="F128" i="4"/>
  <c r="F126" i="4"/>
  <c r="F123" i="4"/>
  <c r="F121" i="4"/>
  <c r="F114" i="4"/>
  <c r="F112" i="4"/>
  <c r="F109" i="4"/>
  <c r="F107" i="4"/>
  <c r="F103" i="4"/>
  <c r="F100" i="4"/>
  <c r="F98" i="4"/>
  <c r="F96" i="4"/>
  <c r="F85" i="4"/>
  <c r="F84" i="4" s="1"/>
  <c r="F83" i="4" s="1"/>
  <c r="F82" i="4" s="1"/>
  <c r="F75" i="4"/>
  <c r="F73" i="4"/>
  <c r="F70" i="4"/>
  <c r="F69" i="4" s="1"/>
  <c r="F42" i="4"/>
  <c r="F38" i="4"/>
  <c r="F14" i="4"/>
  <c r="F13" i="4" s="1"/>
  <c r="F37" i="4" l="1"/>
  <c r="F95" i="4"/>
  <c r="F287" i="4"/>
  <c r="F272" i="4"/>
  <c r="F271" i="4" s="1"/>
  <c r="F266" i="4" s="1"/>
  <c r="F81" i="4"/>
  <c r="F190" i="4"/>
  <c r="F247" i="4"/>
  <c r="F246" i="4" s="1"/>
  <c r="F245" i="4" s="1"/>
  <c r="F244" i="4" s="1"/>
  <c r="F234" i="4"/>
  <c r="F239" i="4"/>
  <c r="D259" i="4"/>
  <c r="D258" i="4" s="1"/>
  <c r="D279" i="4"/>
  <c r="D278" i="4" s="1"/>
  <c r="F279" i="4"/>
  <c r="F278" i="4" s="1"/>
  <c r="F277" i="4" s="1"/>
  <c r="F221" i="4"/>
  <c r="F178" i="4"/>
  <c r="F177" i="4" s="1"/>
  <c r="D178" i="4"/>
  <c r="F102" i="4"/>
  <c r="F72" i="4"/>
  <c r="F10" i="4"/>
  <c r="F300" i="4" l="1"/>
  <c r="F265" i="4"/>
  <c r="F264" i="4" s="1"/>
  <c r="F68" i="4"/>
  <c r="F67" i="4" s="1"/>
  <c r="F66" i="4" s="1"/>
  <c r="F215" i="4"/>
  <c r="F304" i="4"/>
  <c r="F233" i="4"/>
  <c r="F232" i="4" s="1"/>
  <c r="F93" i="4"/>
  <c r="F92" i="4" s="1"/>
  <c r="F94" i="4"/>
  <c r="F303" i="4" l="1"/>
  <c r="F231" i="4"/>
  <c r="F230" i="4" s="1"/>
  <c r="F229" i="4" s="1"/>
  <c r="F263" i="4"/>
  <c r="F24" i="4" l="1"/>
  <c r="F23" i="4" s="1"/>
  <c r="F19" i="4"/>
  <c r="F21" i="4"/>
  <c r="F33" i="4"/>
  <c r="F35" i="4"/>
  <c r="F27" i="4"/>
  <c r="F31" i="4"/>
  <c r="F213" i="4"/>
  <c r="F212" i="4" s="1"/>
  <c r="F49" i="4"/>
  <c r="F51" i="4"/>
  <c r="F55" i="4"/>
  <c r="D208" i="4"/>
  <c r="D207" i="4" s="1"/>
  <c r="D206" i="4" s="1"/>
  <c r="D205" i="4" s="1"/>
  <c r="D31" i="4"/>
  <c r="F26" i="4" l="1"/>
  <c r="F211" i="4"/>
  <c r="F210" i="4" s="1"/>
  <c r="F301" i="4"/>
  <c r="F189" i="4"/>
  <c r="F65" i="4" s="1"/>
  <c r="F64" i="4" s="1"/>
  <c r="F63" i="4" s="1"/>
  <c r="F62" i="4" s="1"/>
  <c r="F61" i="4" s="1"/>
  <c r="F60" i="4" s="1"/>
  <c r="F59" i="4" s="1"/>
  <c r="F18" i="4"/>
  <c r="F48" i="4"/>
  <c r="F299" i="4" l="1"/>
  <c r="F47" i="4"/>
  <c r="F46" i="4" s="1"/>
  <c r="F45" i="4" s="1"/>
  <c r="F11" i="4"/>
  <c r="F9" i="4" s="1"/>
  <c r="F12" i="4"/>
  <c r="D27" i="4"/>
  <c r="D21" i="4"/>
  <c r="D269" i="4"/>
  <c r="D268" i="4" s="1"/>
  <c r="D223" i="4"/>
  <c r="D51" i="4"/>
  <c r="D289" i="4"/>
  <c r="F298" i="4" l="1"/>
  <c r="F8" i="4"/>
  <c r="F297" i="4"/>
  <c r="D267" i="4"/>
  <c r="D266" i="4" s="1"/>
  <c r="D288" i="4"/>
  <c r="D287" i="4" s="1"/>
  <c r="F308" i="4" l="1"/>
  <c r="F305" i="4"/>
  <c r="D277" i="4"/>
  <c r="D265" i="4" l="1"/>
  <c r="D264" i="4" s="1"/>
  <c r="D263" i="4" s="1"/>
  <c r="D242" i="4" l="1"/>
  <c r="D175" i="4" l="1"/>
  <c r="D171" i="4"/>
  <c r="D168" i="4"/>
  <c r="D165" i="4"/>
  <c r="D163" i="4"/>
  <c r="D157" i="4"/>
  <c r="D154" i="4"/>
  <c r="D150" i="4"/>
  <c r="D147" i="4"/>
  <c r="D144" i="4"/>
  <c r="D139" i="4"/>
  <c r="D136" i="4"/>
  <c r="D132" i="4"/>
  <c r="D130" i="4"/>
  <c r="D128" i="4"/>
  <c r="D126" i="4"/>
  <c r="D123" i="4"/>
  <c r="D121" i="4"/>
  <c r="D114" i="4"/>
  <c r="D112" i="4"/>
  <c r="D109" i="4"/>
  <c r="D107" i="4"/>
  <c r="D103" i="4"/>
  <c r="C163" i="4"/>
  <c r="D96" i="4"/>
  <c r="D75" i="4"/>
  <c r="D256" i="4"/>
  <c r="D252" i="4"/>
  <c r="D248" i="4"/>
  <c r="D240" i="4"/>
  <c r="D237" i="4"/>
  <c r="D235" i="4"/>
  <c r="D227" i="4"/>
  <c r="D198" i="4"/>
  <c r="D193" i="4"/>
  <c r="D192" i="4" s="1"/>
  <c r="D100" i="4"/>
  <c r="D98" i="4"/>
  <c r="D85" i="4"/>
  <c r="D79" i="4"/>
  <c r="D73" i="4"/>
  <c r="D70" i="4"/>
  <c r="D55" i="4"/>
  <c r="D49" i="4"/>
  <c r="D42" i="4"/>
  <c r="D38" i="4"/>
  <c r="D37" i="4" s="1"/>
  <c r="D35" i="4"/>
  <c r="D33" i="4"/>
  <c r="D26" i="4" s="1"/>
  <c r="D24" i="4"/>
  <c r="D19" i="4"/>
  <c r="D18" i="4" s="1"/>
  <c r="D14" i="4"/>
  <c r="D23" i="4" l="1"/>
  <c r="D13" i="4"/>
  <c r="D191" i="4"/>
  <c r="D69" i="4"/>
  <c r="D84" i="4"/>
  <c r="D174" i="4"/>
  <c r="D255" i="4"/>
  <c r="D226" i="4"/>
  <c r="D239" i="4"/>
  <c r="D78" i="4"/>
  <c r="D197" i="4"/>
  <c r="D72" i="4"/>
  <c r="D102" i="4"/>
  <c r="D95" i="4"/>
  <c r="D48" i="4"/>
  <c r="D234" i="4"/>
  <c r="D247" i="4"/>
  <c r="D47" i="4" l="1"/>
  <c r="D46" i="4" s="1"/>
  <c r="D45" i="4" s="1"/>
  <c r="D306" i="4" s="1"/>
  <c r="E306" i="4" s="1"/>
  <c r="D10" i="4"/>
  <c r="D93" i="4"/>
  <c r="D11" i="4"/>
  <c r="D77" i="4"/>
  <c r="D304" i="4"/>
  <c r="D222" i="4"/>
  <c r="D221" i="4" s="1"/>
  <c r="D302" i="4"/>
  <c r="E302" i="4" s="1"/>
  <c r="D83" i="4"/>
  <c r="D68" i="4"/>
  <c r="D196" i="4"/>
  <c r="D246" i="4"/>
  <c r="D254" i="4"/>
  <c r="D233" i="4"/>
  <c r="D232" i="4" s="1"/>
  <c r="D300" i="4"/>
  <c r="E300" i="4" s="1"/>
  <c r="D301" i="4"/>
  <c r="E301" i="4" s="1"/>
  <c r="D94" i="4"/>
  <c r="D12" i="4"/>
  <c r="D303" i="4" l="1"/>
  <c r="E303" i="4" s="1"/>
  <c r="E304" i="4"/>
  <c r="D215" i="4"/>
  <c r="D92" i="4"/>
  <c r="D231" i="4"/>
  <c r="D67" i="4"/>
  <c r="D245" i="4"/>
  <c r="D244" i="4" s="1"/>
  <c r="D190" i="4"/>
  <c r="D9" i="4"/>
  <c r="D297" i="4" s="1"/>
  <c r="E297" i="4" s="1"/>
  <c r="D82" i="4"/>
  <c r="D81" i="4" s="1"/>
  <c r="D213" i="4"/>
  <c r="D299" i="4"/>
  <c r="D298" i="4" l="1"/>
  <c r="E298" i="4" s="1"/>
  <c r="E308" i="4" s="1"/>
  <c r="E299" i="4"/>
  <c r="D230" i="4"/>
  <c r="D229" i="4" s="1"/>
  <c r="D212" i="4"/>
  <c r="D66" i="4"/>
  <c r="D8" i="4"/>
  <c r="D308" i="4" l="1"/>
  <c r="D305" i="4"/>
  <c r="E305" i="4" s="1"/>
  <c r="D211" i="4"/>
  <c r="D210" i="4" l="1"/>
  <c r="D189" i="4" s="1"/>
  <c r="D65" i="4" s="1"/>
  <c r="D64" i="4" l="1"/>
  <c r="D63" i="4" s="1"/>
  <c r="D62" i="4" l="1"/>
  <c r="D61" i="4" l="1"/>
  <c r="D60" i="4" l="1"/>
  <c r="D59" i="4" l="1"/>
</calcChain>
</file>

<file path=xl/sharedStrings.xml><?xml version="1.0" encoding="utf-8"?>
<sst xmlns="http://schemas.openxmlformats.org/spreadsheetml/2006/main" count="439" uniqueCount="264">
  <si>
    <t>BROJ</t>
  </si>
  <si>
    <t>POZICIJA</t>
  </si>
  <si>
    <t>KONTA</t>
  </si>
  <si>
    <t>VRSTA PRIHODA / PRIMITAKA</t>
  </si>
  <si>
    <t>2024</t>
  </si>
  <si>
    <t/>
  </si>
  <si>
    <t>UKUPNO PRIHODI / PRIMICI</t>
  </si>
  <si>
    <t>Razdjel</t>
  </si>
  <si>
    <t>010</t>
  </si>
  <si>
    <t>PRIHODI</t>
  </si>
  <si>
    <t>OPĆI PRIHODI I PRIMICI KORISNIKA</t>
  </si>
  <si>
    <t>Glava</t>
  </si>
  <si>
    <t>02</t>
  </si>
  <si>
    <t>VLASTITI I NAMJENSKI PRIHODI PROR.KORISNIKA</t>
  </si>
  <si>
    <t>Korisnik</t>
  </si>
  <si>
    <t>DJEČJI VRTIĆ "NAŠA RADOST" PREGRADA</t>
  </si>
  <si>
    <t>Izvor</t>
  </si>
  <si>
    <t>OPĆI PROHODI I PRIMICU</t>
  </si>
  <si>
    <t>Prihodi iz nadležnog proračuna za financiranje rashoda posl.</t>
  </si>
  <si>
    <t>Prihodi za financiranje redovne djelatnosti</t>
  </si>
  <si>
    <t>Prihodi za financiranje redovne djelatnosti - dodatna sredstva</t>
  </si>
  <si>
    <t>Prihodi za financiranje programa predškole</t>
  </si>
  <si>
    <t>VLASTITI PRIHODI - PROR.KORISNIK</t>
  </si>
  <si>
    <t>Kamate na oročena sredstva i depozite po viđenju</t>
  </si>
  <si>
    <t>Kamate i ostali razni prihodi</t>
  </si>
  <si>
    <t>PRIHODI ZA POSEBNE NAMJENE - KORISNIK</t>
  </si>
  <si>
    <t>Ostali nesp. prihodi - od roditelja</t>
  </si>
  <si>
    <t>Prihodi od roditelja</t>
  </si>
  <si>
    <t>POMOĆI - KORISNIK</t>
  </si>
  <si>
    <t>Tek. pomoći iz nenadležnog proračuna - Min.obraz.za predškolu</t>
  </si>
  <si>
    <t>Tekuće pomoći  MZO - predškola</t>
  </si>
  <si>
    <t>Tekuće pomoći  MZO - teškoće</t>
  </si>
  <si>
    <t xml:space="preserve">Tek. pomoći iz nenadl. Proračuna - KZŽ </t>
  </si>
  <si>
    <t>Tekuće pomoći iz nenadležnog proračuna - ostalo</t>
  </si>
  <si>
    <t>Tekuće pomoći temeljem prijenosa EU sredstava</t>
  </si>
  <si>
    <t>Tekuće pomoći iz državnog proračuna temeljem prijenosa EU sredstava - DRUGA FAZA PROJEKTA</t>
  </si>
  <si>
    <t>Kapitalne pomoći temeljem prijenosa EU sredstava</t>
  </si>
  <si>
    <t>Kapitalne pomoći iz državnog proračuna temeljem prijenosa EU sredstava</t>
  </si>
  <si>
    <t>DONACIJJE</t>
  </si>
  <si>
    <t>TEKUĆE DONACIJE</t>
  </si>
  <si>
    <t>Tekuće donacije od fizičkih osoba</t>
  </si>
  <si>
    <t>Tekuće donacije od trgovačkih društava</t>
  </si>
  <si>
    <t>KAPITALNE DONACIJE</t>
  </si>
  <si>
    <t>Kapitalne donacije fizičkih osoba - Eko projekt</t>
  </si>
  <si>
    <t>Kapitalne donacije pravnih osoba</t>
  </si>
  <si>
    <t>200</t>
  </si>
  <si>
    <t>UPRAVNI ODJEL ZA OPĆE POSLOVE I DRUŠTVENE DJELATNOSTI</t>
  </si>
  <si>
    <t>VRTIĆI</t>
  </si>
  <si>
    <t>Proračunski korisnik</t>
  </si>
  <si>
    <t>28604</t>
  </si>
  <si>
    <t>DJEČJI VRTIĆ NAŠA RADOST PREGRADA</t>
  </si>
  <si>
    <t>DONACIJE</t>
  </si>
  <si>
    <t>VRSTA RASHODA / IZDATAKA</t>
  </si>
  <si>
    <t>UKUPNO RASHODI / IZDACI</t>
  </si>
  <si>
    <t>Program</t>
  </si>
  <si>
    <t>1003</t>
  </si>
  <si>
    <t>PREDŠKOLSKI ODGOJ</t>
  </si>
  <si>
    <t>Aktivnost</t>
  </si>
  <si>
    <t>A100001</t>
  </si>
  <si>
    <t>Rredovna djelatnost Dječjeg vrtića Naša radost</t>
  </si>
  <si>
    <t>Plaće za zaposlene</t>
  </si>
  <si>
    <t>Bruto plaće</t>
  </si>
  <si>
    <t>Materijal i sirovine - namirnice za prehr.djece</t>
  </si>
  <si>
    <t>Namirnice za prehranu djece</t>
  </si>
  <si>
    <t>Energija-struja i plin</t>
  </si>
  <si>
    <t>Plin</t>
  </si>
  <si>
    <t>Usluge tekućeg i investicijskog održavanja</t>
  </si>
  <si>
    <t>Ostali nespom. rashodi poslovanja</t>
  </si>
  <si>
    <t>Ostali rashodi poslovanja</t>
  </si>
  <si>
    <t>Ostali rashodi za zaposlene</t>
  </si>
  <si>
    <t xml:space="preserve">Doprinosi na plaću - za obv. zdrav. osiguranje </t>
  </si>
  <si>
    <t>Službena putovanja</t>
  </si>
  <si>
    <t>Dnevnice</t>
  </si>
  <si>
    <t>Smještaj</t>
  </si>
  <si>
    <t>Prijevoz</t>
  </si>
  <si>
    <t>Naknade za prijevoz na posao i s posla</t>
  </si>
  <si>
    <t>Prijevoz na posao i s posla</t>
  </si>
  <si>
    <t>Stručno usavršavanje zaposlenika</t>
  </si>
  <si>
    <t>Seminari, savjetovanja</t>
  </si>
  <si>
    <t>Tečajevi i stručni ispiti</t>
  </si>
  <si>
    <t>Ostale naknade zaposlenima</t>
  </si>
  <si>
    <t>Loko Vožnja</t>
  </si>
  <si>
    <t>Ured.mat.i ostali mat. rashodi (stručna lit.,za dječ.radove,za čišć.,didaktika)</t>
  </si>
  <si>
    <t>Uredski materijal</t>
  </si>
  <si>
    <t>Materijal za izradu dječjih radova</t>
  </si>
  <si>
    <t>Stručna literatura</t>
  </si>
  <si>
    <t>Materijal i sredstva za čišćenje</t>
  </si>
  <si>
    <t>Materijal za higijenske potrebe djece</t>
  </si>
  <si>
    <t>Didaktika</t>
  </si>
  <si>
    <t>Električna energija</t>
  </si>
  <si>
    <t>Materijal i dijelovi za tekuće i investicijsko održavanje</t>
  </si>
  <si>
    <t>Sitni inventar</t>
  </si>
  <si>
    <t>Sitan inventar</t>
  </si>
  <si>
    <t>Službena, radna i zaštitna odjeća i obuća</t>
  </si>
  <si>
    <t>Usluge telefona, pošte i prijevoza</t>
  </si>
  <si>
    <t>Usluge telefona, telefaksa</t>
  </si>
  <si>
    <t>Poštarina</t>
  </si>
  <si>
    <t>Ostale usluge komunikacije i prijevoza</t>
  </si>
  <si>
    <t>Usluge tekućeg i investicijskog održavanja opreme</t>
  </si>
  <si>
    <t>Atesti</t>
  </si>
  <si>
    <t>Komunalne usluge</t>
  </si>
  <si>
    <t>Opskrba vodom</t>
  </si>
  <si>
    <t>Iznošenje i odvoz smeća</t>
  </si>
  <si>
    <t>Deratizacija i dezinsekcija</t>
  </si>
  <si>
    <t>Dimnjačarske i ekološke usluge</t>
  </si>
  <si>
    <t>Zakupnine i najamnine licence</t>
  </si>
  <si>
    <t>Zakupnine i najamnine za opremu</t>
  </si>
  <si>
    <t>Licence</t>
  </si>
  <si>
    <t>Zdravstvene i veterinarske usluge</t>
  </si>
  <si>
    <t>Obvezni pregledi zaposlenika</t>
  </si>
  <si>
    <t>Ostale zdravstvene usluge</t>
  </si>
  <si>
    <t>Intelektualne i osobne usluge-ugovori o djelu</t>
  </si>
  <si>
    <t>Usluge odvjenika i pravnog savjetovanja</t>
  </si>
  <si>
    <t>Usluge agencija - REGEA</t>
  </si>
  <si>
    <t>Ostale intelektualne usluge - ZNR</t>
  </si>
  <si>
    <t>Računalne usluge</t>
  </si>
  <si>
    <t>Usluge ažuriranja računalnih baza</t>
  </si>
  <si>
    <t>Ostale računalne usluge</t>
  </si>
  <si>
    <t>Ostale usluge</t>
  </si>
  <si>
    <t>Grafičke, fotokopirne i usluge uvezivanja</t>
  </si>
  <si>
    <t>Izrada fotografija</t>
  </si>
  <si>
    <t>Zbrinjavanje tonera</t>
  </si>
  <si>
    <t>Usluge domara</t>
  </si>
  <si>
    <t>Naknade članovima UV-a</t>
  </si>
  <si>
    <t>Premije osiguranja</t>
  </si>
  <si>
    <t>Premije osiguranja ostale imovine</t>
  </si>
  <si>
    <t>Premije osiguranja zaposlenih</t>
  </si>
  <si>
    <t>Pristojbe i naknade</t>
  </si>
  <si>
    <t>Naknada zbog nezap. osoba s invaliditetom</t>
  </si>
  <si>
    <t>Ostale pristojbe i naknade - provjera diploma</t>
  </si>
  <si>
    <t>Rashodi protokola</t>
  </si>
  <si>
    <t>Bankarske usluge i usluge platnog prometa</t>
  </si>
  <si>
    <t>Usluge platnog prometa</t>
  </si>
  <si>
    <t>Uređaji, strojevi i oprema za druge namjene</t>
  </si>
  <si>
    <t>Ured. materijal i ostali mat. rashodi-iz pomoći</t>
  </si>
  <si>
    <t>Didaktička oprema</t>
  </si>
  <si>
    <t>Oprema - eko dvorište</t>
  </si>
  <si>
    <t>A100003</t>
  </si>
  <si>
    <t>Provođenje predškole u Vrtiću</t>
  </si>
  <si>
    <t>Plaće za redovan rad</t>
  </si>
  <si>
    <t>Doprinosi za obvezno zdravstveno osiguranje</t>
  </si>
  <si>
    <t>Doprinosi za zdravstvo</t>
  </si>
  <si>
    <t>Mat.rashodi - stručna literatura i didaktika</t>
  </si>
  <si>
    <t>A100005</t>
  </si>
  <si>
    <t>Promidžbeni materijali</t>
  </si>
  <si>
    <t>REZULTAT UKUPNI:</t>
  </si>
  <si>
    <t>VIŠAK/MANJAK IZ PRETHODNE GODINE</t>
  </si>
  <si>
    <t>PLAN</t>
  </si>
  <si>
    <t>RASHODI POSLOVANJA</t>
  </si>
  <si>
    <t>RASHODI ZA ZAPOSLENE</t>
  </si>
  <si>
    <t>MATERIJALNI RASHODI</t>
  </si>
  <si>
    <t>RASHODI ZA NABAVU NEFINANCIJSKE IMOVINE</t>
  </si>
  <si>
    <t>Oprema - NAMJEŠTAJ</t>
  </si>
  <si>
    <t>Pomoć za smrtni slučaj, božičnica</t>
  </si>
  <si>
    <t>FINANCIJSKI RASHODI</t>
  </si>
  <si>
    <t>Usluge tekućeg i inv. održavanja građ. objekata - unut. stolarija</t>
  </si>
  <si>
    <t>POMOĆI - EU</t>
  </si>
  <si>
    <t xml:space="preserve">Ostale nespomenute usluge </t>
  </si>
  <si>
    <t>Višak preneseni - RODITELJI</t>
  </si>
  <si>
    <t>Višak preneseni - POMOĆI MZO - PREDŠKOLA</t>
  </si>
  <si>
    <t>Višak preneseni - POMOĆI MZO - TEŠKOĆE</t>
  </si>
  <si>
    <t>Višak preneseni - POMOĆI EU</t>
  </si>
  <si>
    <t>Višak preneseni - DONACIJE</t>
  </si>
  <si>
    <t>Usluge promidže i informiranja</t>
  </si>
  <si>
    <t>Prihodi od pruženih usluga</t>
  </si>
  <si>
    <t>Tekuće pomoći  MZO - nac. Manjine</t>
  </si>
  <si>
    <t>Ostale tekuće donacije</t>
  </si>
  <si>
    <t>KZŽ</t>
  </si>
  <si>
    <t>1.1</t>
  </si>
  <si>
    <t>1.2</t>
  </si>
  <si>
    <t>3.1</t>
  </si>
  <si>
    <t>1.3</t>
  </si>
  <si>
    <t>3.2</t>
  </si>
  <si>
    <t>4.1</t>
  </si>
  <si>
    <t>5.2</t>
  </si>
  <si>
    <t>5.3</t>
  </si>
  <si>
    <t>5.4</t>
  </si>
  <si>
    <t>5.5</t>
  </si>
  <si>
    <t>5.6</t>
  </si>
  <si>
    <t>6.1</t>
  </si>
  <si>
    <t>Izvor 1.1</t>
  </si>
  <si>
    <t>Izvor 3</t>
  </si>
  <si>
    <t>Izvor 1</t>
  </si>
  <si>
    <t>Izvor 5</t>
  </si>
  <si>
    <t>Izvor 4</t>
  </si>
  <si>
    <t>IZVOR 6</t>
  </si>
  <si>
    <t>Izvor 3.1</t>
  </si>
  <si>
    <t>Izvor 4.1</t>
  </si>
  <si>
    <t>Izvor 6</t>
  </si>
  <si>
    <t>Izvor 5.3</t>
  </si>
  <si>
    <t xml:space="preserve">POMOĆI </t>
  </si>
  <si>
    <t>MZO - TEŠKOĆE</t>
  </si>
  <si>
    <t>Izvor 5.4</t>
  </si>
  <si>
    <t>MZO - NAC. MANJINE</t>
  </si>
  <si>
    <t>Izvor 9.6.1</t>
  </si>
  <si>
    <t>Izvor 1.3</t>
  </si>
  <si>
    <t>Izvor 5.2</t>
  </si>
  <si>
    <t>MZO - PREDŠKOLA</t>
  </si>
  <si>
    <t>Izvor 5.6</t>
  </si>
  <si>
    <t xml:space="preserve">PRIHODI ZA POSEBNE NAMJENE </t>
  </si>
  <si>
    <t>PRIHODI OD RODITELJA</t>
  </si>
  <si>
    <t xml:space="preserve">VLASTITI PRIHODI </t>
  </si>
  <si>
    <t>VLASTITI PRIHODI - KAMATE</t>
  </si>
  <si>
    <t>OPĆI PRIHODI I PRIMICI</t>
  </si>
  <si>
    <t>PRIHODI ZA FINANCIRANJE REDOVNE DJELATNOSTI</t>
  </si>
  <si>
    <t>REZULTAT:</t>
  </si>
  <si>
    <t>Rashodi za zaposlene</t>
  </si>
  <si>
    <t>Materijalni rashodi</t>
  </si>
  <si>
    <t>Financijski rashodi</t>
  </si>
  <si>
    <t>Rashodi za nabavu nefinancijske imovine</t>
  </si>
  <si>
    <t>RASHODI UKUPNO:</t>
  </si>
  <si>
    <t>PRIHODI UKUPNO:</t>
  </si>
  <si>
    <t>PRENESENI VIŠAK / MANJAK:</t>
  </si>
  <si>
    <t>1. REBALANS</t>
  </si>
  <si>
    <t>Izvor 5.5</t>
  </si>
  <si>
    <t>Uredska oprema i namještaj</t>
  </si>
  <si>
    <t>Oprema - namještaj</t>
  </si>
  <si>
    <t>VIŠAK PRENESENI - RODITELJI</t>
  </si>
  <si>
    <t>Izvor 9.4.1</t>
  </si>
  <si>
    <t>Izvor 9.5.7</t>
  </si>
  <si>
    <t>PRENESENI VIŠAK - POMOĆI EU</t>
  </si>
  <si>
    <t>Računala i računalna oprema</t>
  </si>
  <si>
    <t>Izvor 9.5.2</t>
  </si>
  <si>
    <t>PRENESENI VIŠAK POMOĆI MZO - PREDŠKOLA</t>
  </si>
  <si>
    <t>Izvor 9.5.3</t>
  </si>
  <si>
    <t>PRENESENI VIŠAK POMOĆI MZO - TEŠKOĆE</t>
  </si>
  <si>
    <t>Izvor 6.1</t>
  </si>
  <si>
    <t>OSTALE TEKUĆE DONACIJE</t>
  </si>
  <si>
    <t xml:space="preserve">PROJEKT </t>
  </si>
  <si>
    <t>Izvor 3.2</t>
  </si>
  <si>
    <t>VLASTITI PRIHODI - PRUŽENE USLUGE</t>
  </si>
  <si>
    <t>Usluge tekućeg i investicijskog održavanja opreme (TENDA)</t>
  </si>
  <si>
    <t>Radio i TV prijemnici</t>
  </si>
  <si>
    <t>Komunikacijska oprema</t>
  </si>
  <si>
    <t>OPĆI DIO</t>
  </si>
  <si>
    <t>SAŽETAK PRIHODA I RASHODA</t>
  </si>
  <si>
    <t>Plan
za 2024.</t>
  </si>
  <si>
    <t>PRIHODI UKUPNO</t>
  </si>
  <si>
    <t>PRIHODI POSLOVANJA</t>
  </si>
  <si>
    <t>PRIHODI OD PRODAJE NEFINANCIJSKE IMOVINE</t>
  </si>
  <si>
    <t>RASHODI UKUPNO</t>
  </si>
  <si>
    <t>RASHODI  POSLOVANJA</t>
  </si>
  <si>
    <t>RASHODI ZA NEFINANCIJSKU IMOVINU</t>
  </si>
  <si>
    <t>RAZLIKA - VIŠAK / MANJAK</t>
  </si>
  <si>
    <t>PRENESENI VIŠAK ILI MANJAK</t>
  </si>
  <si>
    <t>Prijedlog plana 
za 2024.</t>
  </si>
  <si>
    <t>SAŽETAK RAČUNA FINANCIRANJA</t>
  </si>
  <si>
    <t xml:space="preserve"> </t>
  </si>
  <si>
    <t>IZDACI ZA FINANCIJSKU IMOVINU I OTPLATE ZAJMOVA</t>
  </si>
  <si>
    <t>NETO FINANCIRANJE</t>
  </si>
  <si>
    <t>VIŠAK / MANJAK + NETO FINANCIRANJE</t>
  </si>
  <si>
    <t>RASHODI PREMA FUNKCIJSKOJ KLASIFIKACIJI</t>
  </si>
  <si>
    <t>UKUPNI RASHODI</t>
  </si>
  <si>
    <t>0911 PREDŠKOLSKO OBRAZOVANJE</t>
  </si>
  <si>
    <t>1. rebalans      2024</t>
  </si>
  <si>
    <t>POVEĆANJE /</t>
  </si>
  <si>
    <t>SMANJENJE</t>
  </si>
  <si>
    <t>povećanje / smanjenje</t>
  </si>
  <si>
    <t>ZA 2024. GODINU</t>
  </si>
  <si>
    <t>DJEČJEG VRTIĆA "NAŠA RADOST" PREGRADA</t>
  </si>
  <si>
    <t>1. IZMJENE I DOPUNE FINANCIJSKOG PLANA</t>
  </si>
  <si>
    <t>1. IZMJENE I DOPUNE FINANCIJSKOG  PLANA</t>
  </si>
  <si>
    <t xml:space="preserve"> DJEČJEG VRTIĆA "NAŠA RADOST" PREGRADA ZA 2024. GODINU </t>
  </si>
  <si>
    <t>donesene na 74. sjednici Upravnog vijeća dana 12.6.2024.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</si>
</sst>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FFFFFF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4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Arial"/>
      <family val="2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50505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14148A"/>
        <bgColor indexed="64"/>
      </patternFill>
    </fill>
    <fill>
      <patternFill patternType="solid">
        <fgColor rgb="FFA0D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82894"/>
        <bgColor indexed="64"/>
      </patternFill>
    </fill>
    <fill>
      <patternFill patternType="solid">
        <fgColor rgb="FF5050A8"/>
        <bgColor indexed="64"/>
      </patternFill>
    </fill>
    <fill>
      <patternFill patternType="solid">
        <fgColor rgb="FF6464B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/>
  </cellStyleXfs>
  <cellXfs count="127">
    <xf numFmtId="0" fontId="0" fillId="0" borderId="0" xfId="0"/>
    <xf numFmtId="0" fontId="3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3" borderId="0" xfId="0" applyFont="1" applyFill="1" applyAlignment="1">
      <alignment wrapText="1"/>
    </xf>
    <xf numFmtId="0" fontId="6" fillId="3" borderId="0" xfId="0" quotePrefix="1" applyFont="1" applyFill="1" applyAlignment="1">
      <alignment wrapText="1"/>
    </xf>
    <xf numFmtId="4" fontId="6" fillId="3" borderId="0" xfId="0" applyNumberFormat="1" applyFont="1" applyFill="1"/>
    <xf numFmtId="0" fontId="6" fillId="4" borderId="0" xfId="0" applyFont="1" applyFill="1" applyAlignment="1">
      <alignment wrapText="1"/>
    </xf>
    <xf numFmtId="0" fontId="6" fillId="4" borderId="0" xfId="0" quotePrefix="1" applyFont="1" applyFill="1" applyAlignment="1">
      <alignment wrapText="1"/>
    </xf>
    <xf numFmtId="4" fontId="6" fillId="4" borderId="0" xfId="0" applyNumberFormat="1" applyFont="1" applyFill="1"/>
    <xf numFmtId="0" fontId="6" fillId="5" borderId="0" xfId="0" applyFont="1" applyFill="1" applyAlignment="1">
      <alignment wrapText="1"/>
    </xf>
    <xf numFmtId="0" fontId="6" fillId="5" borderId="0" xfId="0" quotePrefix="1" applyFont="1" applyFill="1" applyAlignment="1">
      <alignment wrapText="1"/>
    </xf>
    <xf numFmtId="4" fontId="6" fillId="5" borderId="0" xfId="0" applyNumberFormat="1" applyFont="1" applyFill="1"/>
    <xf numFmtId="0" fontId="5" fillId="6" borderId="0" xfId="0" applyFont="1" applyFill="1" applyAlignment="1">
      <alignment wrapText="1"/>
    </xf>
    <xf numFmtId="0" fontId="5" fillId="6" borderId="0" xfId="0" quotePrefix="1" applyFont="1" applyFill="1" applyAlignment="1">
      <alignment wrapText="1"/>
    </xf>
    <xf numFmtId="4" fontId="5" fillId="6" borderId="0" xfId="0" applyNumberFormat="1" applyFont="1" applyFill="1"/>
    <xf numFmtId="0" fontId="5" fillId="7" borderId="0" xfId="0" applyFont="1" applyFill="1" applyAlignment="1">
      <alignment wrapText="1"/>
    </xf>
    <xf numFmtId="0" fontId="5" fillId="7" borderId="0" xfId="0" quotePrefix="1" applyFont="1" applyFill="1" applyAlignment="1">
      <alignment wrapText="1"/>
    </xf>
    <xf numFmtId="4" fontId="5" fillId="7" borderId="0" xfId="0" applyNumberFormat="1" applyFont="1" applyFill="1"/>
    <xf numFmtId="0" fontId="5" fillId="0" borderId="0" xfId="0" applyFont="1" applyAlignment="1">
      <alignment wrapText="1"/>
    </xf>
    <xf numFmtId="0" fontId="5" fillId="0" borderId="0" xfId="0" quotePrefix="1" applyFont="1" applyAlignment="1">
      <alignment horizontal="left" wrapText="1"/>
    </xf>
    <xf numFmtId="0" fontId="8" fillId="0" borderId="0" xfId="1" applyFont="1" applyAlignment="1">
      <alignment horizontal="left" vertical="center" wrapText="1"/>
    </xf>
    <xf numFmtId="4" fontId="5" fillId="0" borderId="0" xfId="0" applyNumberFormat="1" applyFont="1"/>
    <xf numFmtId="0" fontId="9" fillId="0" borderId="0" xfId="0" quotePrefix="1" applyFont="1" applyAlignment="1">
      <alignment horizontal="left" wrapText="1"/>
    </xf>
    <xf numFmtId="0" fontId="9" fillId="0" borderId="0" xfId="0" applyFont="1" applyAlignment="1">
      <alignment wrapText="1"/>
    </xf>
    <xf numFmtId="4" fontId="9" fillId="0" borderId="0" xfId="0" applyNumberFormat="1" applyFont="1"/>
    <xf numFmtId="0" fontId="5" fillId="0" borderId="0" xfId="0" applyFont="1" applyAlignment="1">
      <alignment horizontal="left" wrapText="1"/>
    </xf>
    <xf numFmtId="4" fontId="5" fillId="0" borderId="0" xfId="0" applyNumberFormat="1" applyFont="1" applyAlignment="1">
      <alignment wrapText="1"/>
    </xf>
    <xf numFmtId="0" fontId="9" fillId="0" borderId="0" xfId="0" applyFont="1" applyAlignment="1">
      <alignment horizontal="left" wrapText="1"/>
    </xf>
    <xf numFmtId="4" fontId="9" fillId="0" borderId="0" xfId="0" applyNumberFormat="1" applyFont="1" applyAlignment="1">
      <alignment wrapText="1"/>
    </xf>
    <xf numFmtId="0" fontId="5" fillId="7" borderId="0" xfId="0" applyFont="1" applyFill="1" applyAlignment="1">
      <alignment horizontal="left" wrapText="1"/>
    </xf>
    <xf numFmtId="4" fontId="5" fillId="7" borderId="0" xfId="0" applyNumberFormat="1" applyFont="1" applyFill="1" applyAlignment="1">
      <alignment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4" fontId="10" fillId="0" borderId="0" xfId="0" applyNumberFormat="1" applyFont="1" applyAlignment="1">
      <alignment wrapText="1"/>
    </xf>
    <xf numFmtId="0" fontId="6" fillId="8" borderId="0" xfId="0" applyFont="1" applyFill="1" applyAlignment="1">
      <alignment wrapText="1"/>
    </xf>
    <xf numFmtId="0" fontId="6" fillId="8" borderId="0" xfId="0" quotePrefix="1" applyFont="1" applyFill="1" applyAlignment="1">
      <alignment wrapText="1"/>
    </xf>
    <xf numFmtId="4" fontId="6" fillId="8" borderId="0" xfId="0" applyNumberFormat="1" applyFont="1" applyFill="1"/>
    <xf numFmtId="0" fontId="5" fillId="0" borderId="0" xfId="0" quotePrefix="1" applyFont="1" applyAlignment="1">
      <alignment wrapText="1"/>
    </xf>
    <xf numFmtId="0" fontId="6" fillId="9" borderId="0" xfId="0" applyFont="1" applyFill="1" applyAlignment="1">
      <alignment wrapText="1"/>
    </xf>
    <xf numFmtId="0" fontId="6" fillId="9" borderId="0" xfId="0" quotePrefix="1" applyFont="1" applyFill="1" applyAlignment="1">
      <alignment wrapText="1"/>
    </xf>
    <xf numFmtId="4" fontId="6" fillId="9" borderId="0" xfId="0" applyNumberFormat="1" applyFont="1" applyFill="1"/>
    <xf numFmtId="0" fontId="6" fillId="10" borderId="0" xfId="0" applyFont="1" applyFill="1" applyAlignment="1">
      <alignment wrapText="1"/>
    </xf>
    <xf numFmtId="0" fontId="6" fillId="10" borderId="0" xfId="0" quotePrefix="1" applyFont="1" applyFill="1" applyAlignment="1">
      <alignment wrapText="1"/>
    </xf>
    <xf numFmtId="4" fontId="6" fillId="10" borderId="0" xfId="0" applyNumberFormat="1" applyFont="1" applyFill="1"/>
    <xf numFmtId="4" fontId="0" fillId="0" borderId="0" xfId="0" applyNumberFormat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wrapText="1"/>
    </xf>
    <xf numFmtId="4" fontId="12" fillId="0" borderId="0" xfId="0" applyNumberFormat="1" applyFont="1" applyAlignment="1">
      <alignment wrapText="1"/>
    </xf>
    <xf numFmtId="0" fontId="12" fillId="0" borderId="0" xfId="0" applyFont="1"/>
    <xf numFmtId="0" fontId="0" fillId="0" borderId="0" xfId="0" applyAlignment="1">
      <alignment horizontal="center"/>
    </xf>
    <xf numFmtId="0" fontId="10" fillId="0" borderId="0" xfId="0" applyFont="1" applyAlignment="1">
      <alignment horizontal="right" wrapText="1"/>
    </xf>
    <xf numFmtId="0" fontId="13" fillId="0" borderId="0" xfId="0" applyFont="1"/>
    <xf numFmtId="4" fontId="14" fillId="0" borderId="0" xfId="0" applyNumberFormat="1" applyFont="1"/>
    <xf numFmtId="0" fontId="15" fillId="0" borderId="0" xfId="0" quotePrefix="1" applyFont="1" applyAlignment="1">
      <alignment wrapText="1"/>
    </xf>
    <xf numFmtId="0" fontId="15" fillId="0" borderId="0" xfId="0" applyFont="1" applyAlignment="1">
      <alignment wrapText="1"/>
    </xf>
    <xf numFmtId="4" fontId="13" fillId="0" borderId="0" xfId="0" applyNumberFormat="1" applyFont="1"/>
    <xf numFmtId="0" fontId="15" fillId="0" borderId="0" xfId="0" applyFont="1" applyAlignment="1">
      <alignment horizontal="right" wrapText="1"/>
    </xf>
    <xf numFmtId="4" fontId="15" fillId="0" borderId="0" xfId="0" applyNumberFormat="1" applyFont="1"/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right" wrapText="1"/>
    </xf>
    <xf numFmtId="49" fontId="5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49" fontId="5" fillId="7" borderId="0" xfId="0" applyNumberFormat="1" applyFont="1" applyFill="1" applyAlignment="1">
      <alignment wrapText="1"/>
    </xf>
    <xf numFmtId="49" fontId="10" fillId="0" borderId="0" xfId="0" applyNumberFormat="1" applyFont="1" applyAlignment="1">
      <alignment wrapText="1"/>
    </xf>
    <xf numFmtId="0" fontId="11" fillId="7" borderId="0" xfId="0" applyFont="1" applyFill="1" applyAlignment="1">
      <alignment horizontal="left" wrapText="1"/>
    </xf>
    <xf numFmtId="0" fontId="1" fillId="0" borderId="0" xfId="0" applyFont="1" applyAlignment="1">
      <alignment wrapText="1"/>
    </xf>
    <xf numFmtId="0" fontId="17" fillId="0" borderId="0" xfId="0" applyFont="1" applyAlignment="1">
      <alignment horizontal="right"/>
    </xf>
    <xf numFmtId="4" fontId="17" fillId="0" borderId="0" xfId="0" applyNumberFormat="1" applyFont="1"/>
    <xf numFmtId="0" fontId="18" fillId="0" borderId="0" xfId="0" applyFont="1" applyAlignment="1">
      <alignment horizontal="right"/>
    </xf>
    <xf numFmtId="4" fontId="18" fillId="0" borderId="0" xfId="0" applyNumberFormat="1" applyFont="1"/>
    <xf numFmtId="0" fontId="17" fillId="0" borderId="0" xfId="0" applyFont="1" applyAlignment="1">
      <alignment horizontal="right" wrapText="1"/>
    </xf>
    <xf numFmtId="0" fontId="19" fillId="0" borderId="0" xfId="0" applyFont="1" applyAlignment="1">
      <alignment horizontal="right"/>
    </xf>
    <xf numFmtId="4" fontId="19" fillId="0" borderId="0" xfId="0" applyNumberFormat="1" applyFont="1"/>
    <xf numFmtId="4" fontId="20" fillId="0" borderId="0" xfId="0" applyNumberFormat="1" applyFont="1"/>
    <xf numFmtId="4" fontId="20" fillId="0" borderId="0" xfId="0" applyNumberFormat="1" applyFont="1" applyAlignment="1">
      <alignment wrapText="1"/>
    </xf>
    <xf numFmtId="4" fontId="21" fillId="0" borderId="0" xfId="0" applyNumberFormat="1" applyFont="1" applyAlignment="1">
      <alignment wrapText="1"/>
    </xf>
    <xf numFmtId="4" fontId="22" fillId="0" borderId="0" xfId="0" applyNumberFormat="1" applyFont="1" applyAlignment="1">
      <alignment wrapText="1"/>
    </xf>
    <xf numFmtId="0" fontId="7" fillId="0" borderId="0" xfId="0" applyFont="1"/>
    <xf numFmtId="0" fontId="23" fillId="0" borderId="0" xfId="0" applyFont="1" applyAlignment="1">
      <alignment horizontal="center" vertical="center" wrapText="1"/>
    </xf>
    <xf numFmtId="0" fontId="26" fillId="0" borderId="0" xfId="0" applyFont="1"/>
    <xf numFmtId="0" fontId="24" fillId="0" borderId="3" xfId="0" applyFont="1" applyBorder="1" applyAlignment="1">
      <alignment horizont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30" fillId="0" borderId="5" xfId="0" applyFont="1" applyBorder="1"/>
    <xf numFmtId="4" fontId="27" fillId="0" borderId="3" xfId="0" applyNumberFormat="1" applyFont="1" applyBorder="1" applyAlignment="1">
      <alignment wrapText="1"/>
    </xf>
    <xf numFmtId="4" fontId="27" fillId="0" borderId="3" xfId="0" applyNumberFormat="1" applyFont="1" applyBorder="1" applyAlignment="1">
      <alignment horizontal="right" wrapText="1"/>
    </xf>
    <xf numFmtId="0" fontId="24" fillId="0" borderId="0" xfId="0" applyFont="1" applyAlignment="1">
      <alignment horizontal="center" vertical="center" wrapText="1"/>
    </xf>
    <xf numFmtId="4" fontId="27" fillId="0" borderId="3" xfId="0" applyNumberFormat="1" applyFont="1" applyBorder="1" applyAlignment="1">
      <alignment horizontal="right"/>
    </xf>
    <xf numFmtId="0" fontId="28" fillId="0" borderId="1" xfId="0" applyFont="1" applyBorder="1" applyAlignment="1">
      <alignment horizontal="left"/>
    </xf>
    <xf numFmtId="3" fontId="27" fillId="0" borderId="1" xfId="0" applyNumberFormat="1" applyFont="1" applyBorder="1" applyAlignment="1">
      <alignment horizontal="right"/>
    </xf>
    <xf numFmtId="3" fontId="27" fillId="0" borderId="3" xfId="0" applyNumberFormat="1" applyFont="1" applyBorder="1" applyAlignment="1">
      <alignment horizontal="right"/>
    </xf>
    <xf numFmtId="0" fontId="25" fillId="0" borderId="0" xfId="0" applyFont="1"/>
    <xf numFmtId="0" fontId="7" fillId="0" borderId="0" xfId="0" applyFont="1" applyAlignment="1">
      <alignment horizontal="center"/>
    </xf>
    <xf numFmtId="4" fontId="27" fillId="0" borderId="1" xfId="0" applyNumberFormat="1" applyFont="1" applyBorder="1" applyAlignment="1">
      <alignment horizontal="right"/>
    </xf>
    <xf numFmtId="4" fontId="32" fillId="0" borderId="0" xfId="0" applyNumberFormat="1" applyFont="1"/>
    <xf numFmtId="4" fontId="33" fillId="0" borderId="0" xfId="0" applyNumberFormat="1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23" fillId="0" borderId="7" xfId="0" quotePrefix="1" applyFont="1" applyBorder="1" applyAlignment="1">
      <alignment horizontal="center" wrapText="1"/>
    </xf>
    <xf numFmtId="0" fontId="31" fillId="0" borderId="0" xfId="0" applyFont="1" applyAlignment="1">
      <alignment horizontal="center"/>
    </xf>
    <xf numFmtId="0" fontId="27" fillId="0" borderId="1" xfId="0" quotePrefix="1" applyFont="1" applyBorder="1" applyAlignment="1">
      <alignment horizontal="center" wrapText="1"/>
    </xf>
    <xf numFmtId="0" fontId="27" fillId="0" borderId="5" xfId="0" quotePrefix="1" applyFont="1" applyBorder="1" applyAlignment="1">
      <alignment horizontal="center" wrapText="1"/>
    </xf>
    <xf numFmtId="0" fontId="27" fillId="0" borderId="2" xfId="0" quotePrefix="1" applyFont="1" applyBorder="1" applyAlignment="1">
      <alignment horizontal="center" wrapText="1"/>
    </xf>
    <xf numFmtId="0" fontId="28" fillId="0" borderId="1" xfId="0" applyFont="1" applyBorder="1" applyAlignment="1">
      <alignment horizontal="left" wrapText="1"/>
    </xf>
    <xf numFmtId="0" fontId="29" fillId="0" borderId="5" xfId="0" applyFont="1" applyBorder="1" applyAlignment="1">
      <alignment wrapText="1"/>
    </xf>
    <xf numFmtId="0" fontId="28" fillId="0" borderId="1" xfId="0" quotePrefix="1" applyFont="1" applyBorder="1" applyAlignment="1">
      <alignment horizontal="left" wrapText="1"/>
    </xf>
    <xf numFmtId="0" fontId="28" fillId="0" borderId="7" xfId="0" quotePrefix="1" applyFont="1" applyBorder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7" fillId="0" borderId="0" xfId="0" applyFont="1"/>
    <xf numFmtId="0" fontId="27" fillId="0" borderId="1" xfId="0" applyFont="1" applyBorder="1" applyAlignment="1">
      <alignment horizontal="left" wrapText="1"/>
    </xf>
    <xf numFmtId="0" fontId="26" fillId="0" borderId="5" xfId="0" applyFont="1" applyBorder="1" applyAlignment="1">
      <alignment wrapText="1"/>
    </xf>
    <xf numFmtId="0" fontId="7" fillId="0" borderId="5" xfId="0" applyFont="1" applyBorder="1"/>
    <xf numFmtId="0" fontId="27" fillId="0" borderId="7" xfId="0" applyFont="1" applyBorder="1" applyAlignment="1">
      <alignment horizontal="center" wrapText="1"/>
    </xf>
    <xf numFmtId="0" fontId="23" fillId="0" borderId="0" xfId="0" quotePrefix="1" applyFont="1" applyAlignment="1">
      <alignment horizontal="center" vertical="center" wrapText="1"/>
    </xf>
    <xf numFmtId="0" fontId="27" fillId="0" borderId="5" xfId="0" quotePrefix="1" applyFont="1" applyBorder="1" applyAlignment="1">
      <alignment horizontal="center"/>
    </xf>
    <xf numFmtId="0" fontId="23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7" fillId="0" borderId="0" xfId="0" applyFont="1" applyAlignment="1">
      <alignment vertical="center" wrapText="1"/>
    </xf>
    <xf numFmtId="0" fontId="23" fillId="0" borderId="6" xfId="0" applyFont="1" applyBorder="1" applyAlignment="1">
      <alignment horizontal="center" vertical="center" wrapText="1"/>
    </xf>
    <xf numFmtId="0" fontId="30" fillId="0" borderId="5" xfId="0" applyFont="1" applyBorder="1"/>
    <xf numFmtId="0" fontId="28" fillId="0" borderId="1" xfId="0" quotePrefix="1" applyFont="1" applyBorder="1" applyAlignment="1">
      <alignment horizontal="left"/>
    </xf>
    <xf numFmtId="0" fontId="30" fillId="0" borderId="5" xfId="0" applyFont="1" applyBorder="1" applyAlignment="1">
      <alignment wrapText="1"/>
    </xf>
  </cellXfs>
  <cellStyles count="2">
    <cellStyle name="Normalno" xfId="0" builtinId="0"/>
    <cellStyle name="Obično_List7" xfId="1" xr:uid="{A6A78E21-D31E-4DDC-A95B-910510C093D8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daci/Public/razno/FINANCIJSKI%20PLANOVI/FIN.%20PLAN%202019/GRAD%20PREGRADA/FIN.%20PLAN%202018%20-%20GRA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d_-_dostava1"/>
      <sheetName val="prihodi_i_primitci1"/>
      <sheetName val="PRIHODI_19-201"/>
      <sheetName val="Grad_-_dostava"/>
      <sheetName val="prihodi_i_primitci"/>
      <sheetName val="PRIHODI_19-20"/>
      <sheetName val="Grad_-_dostava2"/>
      <sheetName val="prihodi_i_primitci2"/>
      <sheetName val="PRIHODI_19-202"/>
      <sheetName val="Grad - dostava"/>
      <sheetName val="prihodi i primitci"/>
      <sheetName val="PRIHODI 19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39">
          <cell r="C139" t="str">
            <v>Naknade za rad predstavničkih i izvršnih tijela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F6535-E4F1-4020-BB3A-EF6DAA9D3175}">
  <sheetPr>
    <pageSetUpPr fitToPage="1"/>
  </sheetPr>
  <dimension ref="A1:F308"/>
  <sheetViews>
    <sheetView topLeftCell="A2" zoomScaleNormal="100" workbookViewId="0">
      <selection activeCell="A4" sqref="A4:F4"/>
    </sheetView>
  </sheetViews>
  <sheetFormatPr defaultRowHeight="15" x14ac:dyDescent="0.25"/>
  <cols>
    <col min="1" max="1" width="8" customWidth="1"/>
    <col min="2" max="2" width="14.7109375" customWidth="1"/>
    <col min="3" max="3" width="53.28515625" customWidth="1"/>
    <col min="4" max="6" width="14.7109375" customWidth="1"/>
    <col min="224" max="224" width="8" customWidth="1"/>
    <col min="225" max="225" width="14.7109375" customWidth="1"/>
    <col min="226" max="226" width="45.7109375" customWidth="1"/>
    <col min="227" max="227" width="14.7109375" customWidth="1"/>
    <col min="228" max="228" width="11.5703125" customWidth="1"/>
    <col min="229" max="229" width="11.7109375" bestFit="1" customWidth="1"/>
    <col min="480" max="480" width="8" customWidth="1"/>
    <col min="481" max="481" width="14.7109375" customWidth="1"/>
    <col min="482" max="482" width="45.7109375" customWidth="1"/>
    <col min="483" max="483" width="14.7109375" customWidth="1"/>
    <col min="484" max="484" width="11.5703125" customWidth="1"/>
    <col min="485" max="485" width="11.7109375" bestFit="1" customWidth="1"/>
    <col min="736" max="736" width="8" customWidth="1"/>
    <col min="737" max="737" width="14.7109375" customWidth="1"/>
    <col min="738" max="738" width="45.7109375" customWidth="1"/>
    <col min="739" max="739" width="14.7109375" customWidth="1"/>
    <col min="740" max="740" width="11.5703125" customWidth="1"/>
    <col min="741" max="741" width="11.7109375" bestFit="1" customWidth="1"/>
    <col min="992" max="992" width="8" customWidth="1"/>
    <col min="993" max="993" width="14.7109375" customWidth="1"/>
    <col min="994" max="994" width="45.7109375" customWidth="1"/>
    <col min="995" max="995" width="14.7109375" customWidth="1"/>
    <col min="996" max="996" width="11.5703125" customWidth="1"/>
    <col min="997" max="997" width="11.7109375" bestFit="1" customWidth="1"/>
    <col min="1248" max="1248" width="8" customWidth="1"/>
    <col min="1249" max="1249" width="14.7109375" customWidth="1"/>
    <col min="1250" max="1250" width="45.7109375" customWidth="1"/>
    <col min="1251" max="1251" width="14.7109375" customWidth="1"/>
    <col min="1252" max="1252" width="11.5703125" customWidth="1"/>
    <col min="1253" max="1253" width="11.7109375" bestFit="1" customWidth="1"/>
    <col min="1504" max="1504" width="8" customWidth="1"/>
    <col min="1505" max="1505" width="14.7109375" customWidth="1"/>
    <col min="1506" max="1506" width="45.7109375" customWidth="1"/>
    <col min="1507" max="1507" width="14.7109375" customWidth="1"/>
    <col min="1508" max="1508" width="11.5703125" customWidth="1"/>
    <col min="1509" max="1509" width="11.7109375" bestFit="1" customWidth="1"/>
    <col min="1760" max="1760" width="8" customWidth="1"/>
    <col min="1761" max="1761" width="14.7109375" customWidth="1"/>
    <col min="1762" max="1762" width="45.7109375" customWidth="1"/>
    <col min="1763" max="1763" width="14.7109375" customWidth="1"/>
    <col min="1764" max="1764" width="11.5703125" customWidth="1"/>
    <col min="1765" max="1765" width="11.7109375" bestFit="1" customWidth="1"/>
    <col min="2016" max="2016" width="8" customWidth="1"/>
    <col min="2017" max="2017" width="14.7109375" customWidth="1"/>
    <col min="2018" max="2018" width="45.7109375" customWidth="1"/>
    <col min="2019" max="2019" width="14.7109375" customWidth="1"/>
    <col min="2020" max="2020" width="11.5703125" customWidth="1"/>
    <col min="2021" max="2021" width="11.7109375" bestFit="1" customWidth="1"/>
    <col min="2272" max="2272" width="8" customWidth="1"/>
    <col min="2273" max="2273" width="14.7109375" customWidth="1"/>
    <col min="2274" max="2274" width="45.7109375" customWidth="1"/>
    <col min="2275" max="2275" width="14.7109375" customWidth="1"/>
    <col min="2276" max="2276" width="11.5703125" customWidth="1"/>
    <col min="2277" max="2277" width="11.7109375" bestFit="1" customWidth="1"/>
    <col min="2528" max="2528" width="8" customWidth="1"/>
    <col min="2529" max="2529" width="14.7109375" customWidth="1"/>
    <col min="2530" max="2530" width="45.7109375" customWidth="1"/>
    <col min="2531" max="2531" width="14.7109375" customWidth="1"/>
    <col min="2532" max="2532" width="11.5703125" customWidth="1"/>
    <col min="2533" max="2533" width="11.7109375" bestFit="1" customWidth="1"/>
    <col min="2784" max="2784" width="8" customWidth="1"/>
    <col min="2785" max="2785" width="14.7109375" customWidth="1"/>
    <col min="2786" max="2786" width="45.7109375" customWidth="1"/>
    <col min="2787" max="2787" width="14.7109375" customWidth="1"/>
    <col min="2788" max="2788" width="11.5703125" customWidth="1"/>
    <col min="2789" max="2789" width="11.7109375" bestFit="1" customWidth="1"/>
    <col min="3040" max="3040" width="8" customWidth="1"/>
    <col min="3041" max="3041" width="14.7109375" customWidth="1"/>
    <col min="3042" max="3042" width="45.7109375" customWidth="1"/>
    <col min="3043" max="3043" width="14.7109375" customWidth="1"/>
    <col min="3044" max="3044" width="11.5703125" customWidth="1"/>
    <col min="3045" max="3045" width="11.7109375" bestFit="1" customWidth="1"/>
    <col min="3296" max="3296" width="8" customWidth="1"/>
    <col min="3297" max="3297" width="14.7109375" customWidth="1"/>
    <col min="3298" max="3298" width="45.7109375" customWidth="1"/>
    <col min="3299" max="3299" width="14.7109375" customWidth="1"/>
    <col min="3300" max="3300" width="11.5703125" customWidth="1"/>
    <col min="3301" max="3301" width="11.7109375" bestFit="1" customWidth="1"/>
    <col min="3552" max="3552" width="8" customWidth="1"/>
    <col min="3553" max="3553" width="14.7109375" customWidth="1"/>
    <col min="3554" max="3554" width="45.7109375" customWidth="1"/>
    <col min="3555" max="3555" width="14.7109375" customWidth="1"/>
    <col min="3556" max="3556" width="11.5703125" customWidth="1"/>
    <col min="3557" max="3557" width="11.7109375" bestFit="1" customWidth="1"/>
    <col min="3808" max="3808" width="8" customWidth="1"/>
    <col min="3809" max="3809" width="14.7109375" customWidth="1"/>
    <col min="3810" max="3810" width="45.7109375" customWidth="1"/>
    <col min="3811" max="3811" width="14.7109375" customWidth="1"/>
    <col min="3812" max="3812" width="11.5703125" customWidth="1"/>
    <col min="3813" max="3813" width="11.7109375" bestFit="1" customWidth="1"/>
    <col min="4064" max="4064" width="8" customWidth="1"/>
    <col min="4065" max="4065" width="14.7109375" customWidth="1"/>
    <col min="4066" max="4066" width="45.7109375" customWidth="1"/>
    <col min="4067" max="4067" width="14.7109375" customWidth="1"/>
    <col min="4068" max="4068" width="11.5703125" customWidth="1"/>
    <col min="4069" max="4069" width="11.7109375" bestFit="1" customWidth="1"/>
    <col min="4320" max="4320" width="8" customWidth="1"/>
    <col min="4321" max="4321" width="14.7109375" customWidth="1"/>
    <col min="4322" max="4322" width="45.7109375" customWidth="1"/>
    <col min="4323" max="4323" width="14.7109375" customWidth="1"/>
    <col min="4324" max="4324" width="11.5703125" customWidth="1"/>
    <col min="4325" max="4325" width="11.7109375" bestFit="1" customWidth="1"/>
    <col min="4576" max="4576" width="8" customWidth="1"/>
    <col min="4577" max="4577" width="14.7109375" customWidth="1"/>
    <col min="4578" max="4578" width="45.7109375" customWidth="1"/>
    <col min="4579" max="4579" width="14.7109375" customWidth="1"/>
    <col min="4580" max="4580" width="11.5703125" customWidth="1"/>
    <col min="4581" max="4581" width="11.7109375" bestFit="1" customWidth="1"/>
    <col min="4832" max="4832" width="8" customWidth="1"/>
    <col min="4833" max="4833" width="14.7109375" customWidth="1"/>
    <col min="4834" max="4834" width="45.7109375" customWidth="1"/>
    <col min="4835" max="4835" width="14.7109375" customWidth="1"/>
    <col min="4836" max="4836" width="11.5703125" customWidth="1"/>
    <col min="4837" max="4837" width="11.7109375" bestFit="1" customWidth="1"/>
    <col min="5088" max="5088" width="8" customWidth="1"/>
    <col min="5089" max="5089" width="14.7109375" customWidth="1"/>
    <col min="5090" max="5090" width="45.7109375" customWidth="1"/>
    <col min="5091" max="5091" width="14.7109375" customWidth="1"/>
    <col min="5092" max="5092" width="11.5703125" customWidth="1"/>
    <col min="5093" max="5093" width="11.7109375" bestFit="1" customWidth="1"/>
    <col min="5344" max="5344" width="8" customWidth="1"/>
    <col min="5345" max="5345" width="14.7109375" customWidth="1"/>
    <col min="5346" max="5346" width="45.7109375" customWidth="1"/>
    <col min="5347" max="5347" width="14.7109375" customWidth="1"/>
    <col min="5348" max="5348" width="11.5703125" customWidth="1"/>
    <col min="5349" max="5349" width="11.7109375" bestFit="1" customWidth="1"/>
    <col min="5600" max="5600" width="8" customWidth="1"/>
    <col min="5601" max="5601" width="14.7109375" customWidth="1"/>
    <col min="5602" max="5602" width="45.7109375" customWidth="1"/>
    <col min="5603" max="5603" width="14.7109375" customWidth="1"/>
    <col min="5604" max="5604" width="11.5703125" customWidth="1"/>
    <col min="5605" max="5605" width="11.7109375" bestFit="1" customWidth="1"/>
    <col min="5856" max="5856" width="8" customWidth="1"/>
    <col min="5857" max="5857" width="14.7109375" customWidth="1"/>
    <col min="5858" max="5858" width="45.7109375" customWidth="1"/>
    <col min="5859" max="5859" width="14.7109375" customWidth="1"/>
    <col min="5860" max="5860" width="11.5703125" customWidth="1"/>
    <col min="5861" max="5861" width="11.7109375" bestFit="1" customWidth="1"/>
    <col min="6112" max="6112" width="8" customWidth="1"/>
    <col min="6113" max="6113" width="14.7109375" customWidth="1"/>
    <col min="6114" max="6114" width="45.7109375" customWidth="1"/>
    <col min="6115" max="6115" width="14.7109375" customWidth="1"/>
    <col min="6116" max="6116" width="11.5703125" customWidth="1"/>
    <col min="6117" max="6117" width="11.7109375" bestFit="1" customWidth="1"/>
    <col min="6368" max="6368" width="8" customWidth="1"/>
    <col min="6369" max="6369" width="14.7109375" customWidth="1"/>
    <col min="6370" max="6370" width="45.7109375" customWidth="1"/>
    <col min="6371" max="6371" width="14.7109375" customWidth="1"/>
    <col min="6372" max="6372" width="11.5703125" customWidth="1"/>
    <col min="6373" max="6373" width="11.7109375" bestFit="1" customWidth="1"/>
    <col min="6624" max="6624" width="8" customWidth="1"/>
    <col min="6625" max="6625" width="14.7109375" customWidth="1"/>
    <col min="6626" max="6626" width="45.7109375" customWidth="1"/>
    <col min="6627" max="6627" width="14.7109375" customWidth="1"/>
    <col min="6628" max="6628" width="11.5703125" customWidth="1"/>
    <col min="6629" max="6629" width="11.7109375" bestFit="1" customWidth="1"/>
    <col min="6880" max="6880" width="8" customWidth="1"/>
    <col min="6881" max="6881" width="14.7109375" customWidth="1"/>
    <col min="6882" max="6882" width="45.7109375" customWidth="1"/>
    <col min="6883" max="6883" width="14.7109375" customWidth="1"/>
    <col min="6884" max="6884" width="11.5703125" customWidth="1"/>
    <col min="6885" max="6885" width="11.7109375" bestFit="1" customWidth="1"/>
    <col min="7136" max="7136" width="8" customWidth="1"/>
    <col min="7137" max="7137" width="14.7109375" customWidth="1"/>
    <col min="7138" max="7138" width="45.7109375" customWidth="1"/>
    <col min="7139" max="7139" width="14.7109375" customWidth="1"/>
    <col min="7140" max="7140" width="11.5703125" customWidth="1"/>
    <col min="7141" max="7141" width="11.7109375" bestFit="1" customWidth="1"/>
    <col min="7392" max="7392" width="8" customWidth="1"/>
    <col min="7393" max="7393" width="14.7109375" customWidth="1"/>
    <col min="7394" max="7394" width="45.7109375" customWidth="1"/>
    <col min="7395" max="7395" width="14.7109375" customWidth="1"/>
    <col min="7396" max="7396" width="11.5703125" customWidth="1"/>
    <col min="7397" max="7397" width="11.7109375" bestFit="1" customWidth="1"/>
    <col min="7648" max="7648" width="8" customWidth="1"/>
    <col min="7649" max="7649" width="14.7109375" customWidth="1"/>
    <col min="7650" max="7650" width="45.7109375" customWidth="1"/>
    <col min="7651" max="7651" width="14.7109375" customWidth="1"/>
    <col min="7652" max="7652" width="11.5703125" customWidth="1"/>
    <col min="7653" max="7653" width="11.7109375" bestFit="1" customWidth="1"/>
    <col min="7904" max="7904" width="8" customWidth="1"/>
    <col min="7905" max="7905" width="14.7109375" customWidth="1"/>
    <col min="7906" max="7906" width="45.7109375" customWidth="1"/>
    <col min="7907" max="7907" width="14.7109375" customWidth="1"/>
    <col min="7908" max="7908" width="11.5703125" customWidth="1"/>
    <col min="7909" max="7909" width="11.7109375" bestFit="1" customWidth="1"/>
    <col min="8160" max="8160" width="8" customWidth="1"/>
    <col min="8161" max="8161" width="14.7109375" customWidth="1"/>
    <col min="8162" max="8162" width="45.7109375" customWidth="1"/>
    <col min="8163" max="8163" width="14.7109375" customWidth="1"/>
    <col min="8164" max="8164" width="11.5703125" customWidth="1"/>
    <col min="8165" max="8165" width="11.7109375" bestFit="1" customWidth="1"/>
    <col min="8416" max="8416" width="8" customWidth="1"/>
    <col min="8417" max="8417" width="14.7109375" customWidth="1"/>
    <col min="8418" max="8418" width="45.7109375" customWidth="1"/>
    <col min="8419" max="8419" width="14.7109375" customWidth="1"/>
    <col min="8420" max="8420" width="11.5703125" customWidth="1"/>
    <col min="8421" max="8421" width="11.7109375" bestFit="1" customWidth="1"/>
    <col min="8672" max="8672" width="8" customWidth="1"/>
    <col min="8673" max="8673" width="14.7109375" customWidth="1"/>
    <col min="8674" max="8674" width="45.7109375" customWidth="1"/>
    <col min="8675" max="8675" width="14.7109375" customWidth="1"/>
    <col min="8676" max="8676" width="11.5703125" customWidth="1"/>
    <col min="8677" max="8677" width="11.7109375" bestFit="1" customWidth="1"/>
    <col min="8928" max="8928" width="8" customWidth="1"/>
    <col min="8929" max="8929" width="14.7109375" customWidth="1"/>
    <col min="8930" max="8930" width="45.7109375" customWidth="1"/>
    <col min="8931" max="8931" width="14.7109375" customWidth="1"/>
    <col min="8932" max="8932" width="11.5703125" customWidth="1"/>
    <col min="8933" max="8933" width="11.7109375" bestFit="1" customWidth="1"/>
    <col min="9184" max="9184" width="8" customWidth="1"/>
    <col min="9185" max="9185" width="14.7109375" customWidth="1"/>
    <col min="9186" max="9186" width="45.7109375" customWidth="1"/>
    <col min="9187" max="9187" width="14.7109375" customWidth="1"/>
    <col min="9188" max="9188" width="11.5703125" customWidth="1"/>
    <col min="9189" max="9189" width="11.7109375" bestFit="1" customWidth="1"/>
    <col min="9440" max="9440" width="8" customWidth="1"/>
    <col min="9441" max="9441" width="14.7109375" customWidth="1"/>
    <col min="9442" max="9442" width="45.7109375" customWidth="1"/>
    <col min="9443" max="9443" width="14.7109375" customWidth="1"/>
    <col min="9444" max="9444" width="11.5703125" customWidth="1"/>
    <col min="9445" max="9445" width="11.7109375" bestFit="1" customWidth="1"/>
    <col min="9696" max="9696" width="8" customWidth="1"/>
    <col min="9697" max="9697" width="14.7109375" customWidth="1"/>
    <col min="9698" max="9698" width="45.7109375" customWidth="1"/>
    <col min="9699" max="9699" width="14.7109375" customWidth="1"/>
    <col min="9700" max="9700" width="11.5703125" customWidth="1"/>
    <col min="9701" max="9701" width="11.7109375" bestFit="1" customWidth="1"/>
    <col min="9952" max="9952" width="8" customWidth="1"/>
    <col min="9953" max="9953" width="14.7109375" customWidth="1"/>
    <col min="9954" max="9954" width="45.7109375" customWidth="1"/>
    <col min="9955" max="9955" width="14.7109375" customWidth="1"/>
    <col min="9956" max="9956" width="11.5703125" customWidth="1"/>
    <col min="9957" max="9957" width="11.7109375" bestFit="1" customWidth="1"/>
    <col min="10208" max="10208" width="8" customWidth="1"/>
    <col min="10209" max="10209" width="14.7109375" customWidth="1"/>
    <col min="10210" max="10210" width="45.7109375" customWidth="1"/>
    <col min="10211" max="10211" width="14.7109375" customWidth="1"/>
    <col min="10212" max="10212" width="11.5703125" customWidth="1"/>
    <col min="10213" max="10213" width="11.7109375" bestFit="1" customWidth="1"/>
    <col min="10464" max="10464" width="8" customWidth="1"/>
    <col min="10465" max="10465" width="14.7109375" customWidth="1"/>
    <col min="10466" max="10466" width="45.7109375" customWidth="1"/>
    <col min="10467" max="10467" width="14.7109375" customWidth="1"/>
    <col min="10468" max="10468" width="11.5703125" customWidth="1"/>
    <col min="10469" max="10469" width="11.7109375" bestFit="1" customWidth="1"/>
    <col min="10720" max="10720" width="8" customWidth="1"/>
    <col min="10721" max="10721" width="14.7109375" customWidth="1"/>
    <col min="10722" max="10722" width="45.7109375" customWidth="1"/>
    <col min="10723" max="10723" width="14.7109375" customWidth="1"/>
    <col min="10724" max="10724" width="11.5703125" customWidth="1"/>
    <col min="10725" max="10725" width="11.7109375" bestFit="1" customWidth="1"/>
    <col min="10976" max="10976" width="8" customWidth="1"/>
    <col min="10977" max="10977" width="14.7109375" customWidth="1"/>
    <col min="10978" max="10978" width="45.7109375" customWidth="1"/>
    <col min="10979" max="10979" width="14.7109375" customWidth="1"/>
    <col min="10980" max="10980" width="11.5703125" customWidth="1"/>
    <col min="10981" max="10981" width="11.7109375" bestFit="1" customWidth="1"/>
    <col min="11232" max="11232" width="8" customWidth="1"/>
    <col min="11233" max="11233" width="14.7109375" customWidth="1"/>
    <col min="11234" max="11234" width="45.7109375" customWidth="1"/>
    <col min="11235" max="11235" width="14.7109375" customWidth="1"/>
    <col min="11236" max="11236" width="11.5703125" customWidth="1"/>
    <col min="11237" max="11237" width="11.7109375" bestFit="1" customWidth="1"/>
    <col min="11488" max="11488" width="8" customWidth="1"/>
    <col min="11489" max="11489" width="14.7109375" customWidth="1"/>
    <col min="11490" max="11490" width="45.7109375" customWidth="1"/>
    <col min="11491" max="11491" width="14.7109375" customWidth="1"/>
    <col min="11492" max="11492" width="11.5703125" customWidth="1"/>
    <col min="11493" max="11493" width="11.7109375" bestFit="1" customWidth="1"/>
    <col min="11744" max="11744" width="8" customWidth="1"/>
    <col min="11745" max="11745" width="14.7109375" customWidth="1"/>
    <col min="11746" max="11746" width="45.7109375" customWidth="1"/>
    <col min="11747" max="11747" width="14.7109375" customWidth="1"/>
    <col min="11748" max="11748" width="11.5703125" customWidth="1"/>
    <col min="11749" max="11749" width="11.7109375" bestFit="1" customWidth="1"/>
    <col min="12000" max="12000" width="8" customWidth="1"/>
    <col min="12001" max="12001" width="14.7109375" customWidth="1"/>
    <col min="12002" max="12002" width="45.7109375" customWidth="1"/>
    <col min="12003" max="12003" width="14.7109375" customWidth="1"/>
    <col min="12004" max="12004" width="11.5703125" customWidth="1"/>
    <col min="12005" max="12005" width="11.7109375" bestFit="1" customWidth="1"/>
    <col min="12256" max="12256" width="8" customWidth="1"/>
    <col min="12257" max="12257" width="14.7109375" customWidth="1"/>
    <col min="12258" max="12258" width="45.7109375" customWidth="1"/>
    <col min="12259" max="12259" width="14.7109375" customWidth="1"/>
    <col min="12260" max="12260" width="11.5703125" customWidth="1"/>
    <col min="12261" max="12261" width="11.7109375" bestFit="1" customWidth="1"/>
    <col min="12512" max="12512" width="8" customWidth="1"/>
    <col min="12513" max="12513" width="14.7109375" customWidth="1"/>
    <col min="12514" max="12514" width="45.7109375" customWidth="1"/>
    <col min="12515" max="12515" width="14.7109375" customWidth="1"/>
    <col min="12516" max="12516" width="11.5703125" customWidth="1"/>
    <col min="12517" max="12517" width="11.7109375" bestFit="1" customWidth="1"/>
    <col min="12768" max="12768" width="8" customWidth="1"/>
    <col min="12769" max="12769" width="14.7109375" customWidth="1"/>
    <col min="12770" max="12770" width="45.7109375" customWidth="1"/>
    <col min="12771" max="12771" width="14.7109375" customWidth="1"/>
    <col min="12772" max="12772" width="11.5703125" customWidth="1"/>
    <col min="12773" max="12773" width="11.7109375" bestFit="1" customWidth="1"/>
    <col min="13024" max="13024" width="8" customWidth="1"/>
    <col min="13025" max="13025" width="14.7109375" customWidth="1"/>
    <col min="13026" max="13026" width="45.7109375" customWidth="1"/>
    <col min="13027" max="13027" width="14.7109375" customWidth="1"/>
    <col min="13028" max="13028" width="11.5703125" customWidth="1"/>
    <col min="13029" max="13029" width="11.7109375" bestFit="1" customWidth="1"/>
    <col min="13280" max="13280" width="8" customWidth="1"/>
    <col min="13281" max="13281" width="14.7109375" customWidth="1"/>
    <col min="13282" max="13282" width="45.7109375" customWidth="1"/>
    <col min="13283" max="13283" width="14.7109375" customWidth="1"/>
    <col min="13284" max="13284" width="11.5703125" customWidth="1"/>
    <col min="13285" max="13285" width="11.7109375" bestFit="1" customWidth="1"/>
    <col min="13536" max="13536" width="8" customWidth="1"/>
    <col min="13537" max="13537" width="14.7109375" customWidth="1"/>
    <col min="13538" max="13538" width="45.7109375" customWidth="1"/>
    <col min="13539" max="13539" width="14.7109375" customWidth="1"/>
    <col min="13540" max="13540" width="11.5703125" customWidth="1"/>
    <col min="13541" max="13541" width="11.7109375" bestFit="1" customWidth="1"/>
    <col min="13792" max="13792" width="8" customWidth="1"/>
    <col min="13793" max="13793" width="14.7109375" customWidth="1"/>
    <col min="13794" max="13794" width="45.7109375" customWidth="1"/>
    <col min="13795" max="13795" width="14.7109375" customWidth="1"/>
    <col min="13796" max="13796" width="11.5703125" customWidth="1"/>
    <col min="13797" max="13797" width="11.7109375" bestFit="1" customWidth="1"/>
    <col min="14048" max="14048" width="8" customWidth="1"/>
    <col min="14049" max="14049" width="14.7109375" customWidth="1"/>
    <col min="14050" max="14050" width="45.7109375" customWidth="1"/>
    <col min="14051" max="14051" width="14.7109375" customWidth="1"/>
    <col min="14052" max="14052" width="11.5703125" customWidth="1"/>
    <col min="14053" max="14053" width="11.7109375" bestFit="1" customWidth="1"/>
    <col min="14304" max="14304" width="8" customWidth="1"/>
    <col min="14305" max="14305" width="14.7109375" customWidth="1"/>
    <col min="14306" max="14306" width="45.7109375" customWidth="1"/>
    <col min="14307" max="14307" width="14.7109375" customWidth="1"/>
    <col min="14308" max="14308" width="11.5703125" customWidth="1"/>
    <col min="14309" max="14309" width="11.7109375" bestFit="1" customWidth="1"/>
    <col min="14560" max="14560" width="8" customWidth="1"/>
    <col min="14561" max="14561" width="14.7109375" customWidth="1"/>
    <col min="14562" max="14562" width="45.7109375" customWidth="1"/>
    <col min="14563" max="14563" width="14.7109375" customWidth="1"/>
    <col min="14564" max="14564" width="11.5703125" customWidth="1"/>
    <col min="14565" max="14565" width="11.7109375" bestFit="1" customWidth="1"/>
    <col min="14816" max="14816" width="8" customWidth="1"/>
    <col min="14817" max="14817" width="14.7109375" customWidth="1"/>
    <col min="14818" max="14818" width="45.7109375" customWidth="1"/>
    <col min="14819" max="14819" width="14.7109375" customWidth="1"/>
    <col min="14820" max="14820" width="11.5703125" customWidth="1"/>
    <col min="14821" max="14821" width="11.7109375" bestFit="1" customWidth="1"/>
    <col min="15072" max="15072" width="8" customWidth="1"/>
    <col min="15073" max="15073" width="14.7109375" customWidth="1"/>
    <col min="15074" max="15074" width="45.7109375" customWidth="1"/>
    <col min="15075" max="15075" width="14.7109375" customWidth="1"/>
    <col min="15076" max="15076" width="11.5703125" customWidth="1"/>
    <col min="15077" max="15077" width="11.7109375" bestFit="1" customWidth="1"/>
    <col min="15328" max="15328" width="8" customWidth="1"/>
    <col min="15329" max="15329" width="14.7109375" customWidth="1"/>
    <col min="15330" max="15330" width="45.7109375" customWidth="1"/>
    <col min="15331" max="15331" width="14.7109375" customWidth="1"/>
    <col min="15332" max="15332" width="11.5703125" customWidth="1"/>
    <col min="15333" max="15333" width="11.7109375" bestFit="1" customWidth="1"/>
    <col min="15584" max="15584" width="8" customWidth="1"/>
    <col min="15585" max="15585" width="14.7109375" customWidth="1"/>
    <col min="15586" max="15586" width="45.7109375" customWidth="1"/>
    <col min="15587" max="15587" width="14.7109375" customWidth="1"/>
    <col min="15588" max="15588" width="11.5703125" customWidth="1"/>
    <col min="15589" max="15589" width="11.7109375" bestFit="1" customWidth="1"/>
    <col min="15840" max="15840" width="8" customWidth="1"/>
    <col min="15841" max="15841" width="14.7109375" customWidth="1"/>
    <col min="15842" max="15842" width="45.7109375" customWidth="1"/>
    <col min="15843" max="15843" width="14.7109375" customWidth="1"/>
    <col min="15844" max="15844" width="11.5703125" customWidth="1"/>
    <col min="15845" max="15845" width="11.7109375" bestFit="1" customWidth="1"/>
    <col min="16096" max="16096" width="8" customWidth="1"/>
    <col min="16097" max="16097" width="14.7109375" customWidth="1"/>
    <col min="16098" max="16098" width="45.7109375" customWidth="1"/>
    <col min="16099" max="16099" width="14.7109375" customWidth="1"/>
    <col min="16100" max="16100" width="11.5703125" customWidth="1"/>
    <col min="16101" max="16101" width="11.7109375" bestFit="1" customWidth="1"/>
  </cols>
  <sheetData>
    <row r="1" spans="1:6" hidden="1" x14ac:dyDescent="0.25">
      <c r="A1" s="1"/>
    </row>
    <row r="2" spans="1:6" ht="19.5" customHeight="1" x14ac:dyDescent="0.3">
      <c r="A2" s="100" t="s">
        <v>261</v>
      </c>
      <c r="B2" s="100"/>
      <c r="C2" s="100"/>
      <c r="D2" s="100"/>
      <c r="E2" s="100"/>
      <c r="F2" s="100"/>
    </row>
    <row r="3" spans="1:6" ht="19.5" customHeight="1" x14ac:dyDescent="0.3">
      <c r="A3" s="100" t="s">
        <v>262</v>
      </c>
      <c r="B3" s="100"/>
      <c r="C3" s="100"/>
      <c r="D3" s="100"/>
      <c r="E3" s="100"/>
      <c r="F3" s="100"/>
    </row>
    <row r="4" spans="1:6" ht="19.5" customHeight="1" x14ac:dyDescent="0.25">
      <c r="A4" s="101" t="s">
        <v>263</v>
      </c>
      <c r="B4" s="101"/>
      <c r="C4" s="101"/>
      <c r="D4" s="101"/>
      <c r="E4" s="101"/>
      <c r="F4" s="101"/>
    </row>
    <row r="5" spans="1:6" x14ac:dyDescent="0.25">
      <c r="A5" s="99"/>
      <c r="B5" s="99"/>
      <c r="C5" s="99"/>
      <c r="D5" s="52"/>
      <c r="E5" s="52"/>
      <c r="F5" s="52"/>
    </row>
    <row r="6" spans="1:6" x14ac:dyDescent="0.25">
      <c r="A6" s="2"/>
      <c r="B6" s="2" t="s">
        <v>0</v>
      </c>
      <c r="C6" s="2"/>
      <c r="D6" s="3" t="s">
        <v>147</v>
      </c>
      <c r="E6" s="3" t="s">
        <v>255</v>
      </c>
      <c r="F6" s="3" t="s">
        <v>213</v>
      </c>
    </row>
    <row r="7" spans="1:6" x14ac:dyDescent="0.25">
      <c r="A7" s="2" t="s">
        <v>1</v>
      </c>
      <c r="B7" s="2" t="s">
        <v>2</v>
      </c>
      <c r="C7" s="2" t="s">
        <v>3</v>
      </c>
      <c r="D7" s="4" t="s">
        <v>4</v>
      </c>
      <c r="E7" s="4" t="s">
        <v>256</v>
      </c>
      <c r="F7" s="4" t="s">
        <v>4</v>
      </c>
    </row>
    <row r="8" spans="1:6" x14ac:dyDescent="0.25">
      <c r="A8" s="5"/>
      <c r="B8" s="6" t="s">
        <v>5</v>
      </c>
      <c r="C8" s="5" t="s">
        <v>6</v>
      </c>
      <c r="D8" s="7">
        <f>D9+D45</f>
        <v>965463.33000000007</v>
      </c>
      <c r="E8" s="7">
        <f>E9+E45</f>
        <v>86086.700000000012</v>
      </c>
      <c r="F8" s="7">
        <f>F9+F45</f>
        <v>1051550.03</v>
      </c>
    </row>
    <row r="9" spans="1:6" x14ac:dyDescent="0.25">
      <c r="A9" s="8" t="s">
        <v>7</v>
      </c>
      <c r="B9" s="9" t="s">
        <v>8</v>
      </c>
      <c r="C9" s="8" t="s">
        <v>9</v>
      </c>
      <c r="D9" s="10">
        <f>D10+D11</f>
        <v>965463.33000000007</v>
      </c>
      <c r="E9" s="10">
        <f>E10+E11</f>
        <v>68701.850000000006</v>
      </c>
      <c r="F9" s="10">
        <f>F10+F11</f>
        <v>1034165.18</v>
      </c>
    </row>
    <row r="10" spans="1:6" x14ac:dyDescent="0.25">
      <c r="A10" s="8"/>
      <c r="B10" s="9"/>
      <c r="C10" s="8" t="s">
        <v>10</v>
      </c>
      <c r="D10" s="10">
        <f>D13</f>
        <v>672200</v>
      </c>
      <c r="E10" s="10">
        <f>E13</f>
        <v>60260</v>
      </c>
      <c r="F10" s="10">
        <f>F13</f>
        <v>732460</v>
      </c>
    </row>
    <row r="11" spans="1:6" x14ac:dyDescent="0.25">
      <c r="A11" s="11" t="s">
        <v>11</v>
      </c>
      <c r="B11" s="12" t="s">
        <v>12</v>
      </c>
      <c r="C11" s="11" t="s">
        <v>13</v>
      </c>
      <c r="D11" s="13">
        <f>D18+D23+D26+D37</f>
        <v>293263.33</v>
      </c>
      <c r="E11" s="13">
        <f>E18+E23+E26+E37</f>
        <v>8441.8499999999985</v>
      </c>
      <c r="F11" s="13">
        <f>F18+F23+F26+F37</f>
        <v>301705.18000000005</v>
      </c>
    </row>
    <row r="12" spans="1:6" x14ac:dyDescent="0.25">
      <c r="A12" s="14" t="s">
        <v>14</v>
      </c>
      <c r="B12" s="15" t="s">
        <v>5</v>
      </c>
      <c r="C12" s="14" t="s">
        <v>15</v>
      </c>
      <c r="D12" s="16">
        <f>SUM(D13,D18,D23,D26,D37)</f>
        <v>965463.33</v>
      </c>
      <c r="E12" s="16">
        <f>E13+E18+E23+E26+E37</f>
        <v>68701.850000000006</v>
      </c>
      <c r="F12" s="16">
        <f>SUM(F13,F18,F23,F26,F37)</f>
        <v>1034165.18</v>
      </c>
    </row>
    <row r="13" spans="1:6" x14ac:dyDescent="0.25">
      <c r="A13" s="17" t="s">
        <v>182</v>
      </c>
      <c r="B13" s="18"/>
      <c r="C13" s="17" t="s">
        <v>17</v>
      </c>
      <c r="D13" s="19">
        <f>D14</f>
        <v>672200</v>
      </c>
      <c r="E13" s="19">
        <f>SUM(E14:E17)</f>
        <v>60260</v>
      </c>
      <c r="F13" s="19">
        <f>F14</f>
        <v>732460</v>
      </c>
    </row>
    <row r="14" spans="1:6" x14ac:dyDescent="0.25">
      <c r="A14" s="20"/>
      <c r="B14" s="21">
        <v>6711</v>
      </c>
      <c r="C14" s="22" t="s">
        <v>18</v>
      </c>
      <c r="D14" s="23">
        <f>SUM(D15:D17)</f>
        <v>672200</v>
      </c>
      <c r="E14" s="23"/>
      <c r="F14" s="23">
        <f>SUM(F15:F17)</f>
        <v>732460</v>
      </c>
    </row>
    <row r="15" spans="1:6" x14ac:dyDescent="0.25">
      <c r="A15" s="63" t="s">
        <v>168</v>
      </c>
      <c r="B15" s="24">
        <v>67111</v>
      </c>
      <c r="C15" s="25" t="s">
        <v>19</v>
      </c>
      <c r="D15" s="26">
        <v>644550</v>
      </c>
      <c r="E15" s="26">
        <v>60260</v>
      </c>
      <c r="F15" s="76">
        <v>704810</v>
      </c>
    </row>
    <row r="16" spans="1:6" x14ac:dyDescent="0.25">
      <c r="A16" s="63" t="s">
        <v>169</v>
      </c>
      <c r="B16" s="24">
        <v>67112</v>
      </c>
      <c r="C16" s="25" t="s">
        <v>20</v>
      </c>
      <c r="D16" s="26">
        <v>24100</v>
      </c>
      <c r="E16" s="26"/>
      <c r="F16" s="26">
        <v>24100</v>
      </c>
    </row>
    <row r="17" spans="1:6" x14ac:dyDescent="0.25">
      <c r="A17" s="63" t="s">
        <v>171</v>
      </c>
      <c r="B17" s="24">
        <v>67113</v>
      </c>
      <c r="C17" s="25" t="s">
        <v>21</v>
      </c>
      <c r="D17" s="26">
        <v>3550</v>
      </c>
      <c r="E17" s="26"/>
      <c r="F17" s="26">
        <v>3550</v>
      </c>
    </row>
    <row r="18" spans="1:6" x14ac:dyDescent="0.25">
      <c r="A18" s="17" t="s">
        <v>181</v>
      </c>
      <c r="B18" s="18" t="s">
        <v>5</v>
      </c>
      <c r="C18" s="17" t="s">
        <v>22</v>
      </c>
      <c r="D18" s="19">
        <f>D19+D21</f>
        <v>30</v>
      </c>
      <c r="E18" s="19">
        <f>SUM(E19:E22)</f>
        <v>165.9</v>
      </c>
      <c r="F18" s="19">
        <f>F19+F21</f>
        <v>195.9</v>
      </c>
    </row>
    <row r="19" spans="1:6" x14ac:dyDescent="0.25">
      <c r="A19" s="63"/>
      <c r="B19" s="27">
        <v>6413</v>
      </c>
      <c r="C19" s="20" t="s">
        <v>23</v>
      </c>
      <c r="D19" s="28">
        <f>D20</f>
        <v>30</v>
      </c>
      <c r="E19" s="28"/>
      <c r="F19" s="28">
        <f>F20</f>
        <v>30</v>
      </c>
    </row>
    <row r="20" spans="1:6" x14ac:dyDescent="0.25">
      <c r="A20" s="63" t="s">
        <v>170</v>
      </c>
      <c r="B20" s="29">
        <v>64132</v>
      </c>
      <c r="C20" s="25" t="s">
        <v>24</v>
      </c>
      <c r="D20" s="30">
        <v>30</v>
      </c>
      <c r="E20" s="30"/>
      <c r="F20" s="30">
        <v>30</v>
      </c>
    </row>
    <row r="21" spans="1:6" x14ac:dyDescent="0.25">
      <c r="A21" s="63"/>
      <c r="B21" s="27">
        <v>6615</v>
      </c>
      <c r="C21" s="20" t="s">
        <v>164</v>
      </c>
      <c r="D21" s="28">
        <f>D22</f>
        <v>0</v>
      </c>
      <c r="E21" s="28"/>
      <c r="F21" s="28">
        <f>F22</f>
        <v>165.9</v>
      </c>
    </row>
    <row r="22" spans="1:6" x14ac:dyDescent="0.25">
      <c r="A22" s="63" t="s">
        <v>172</v>
      </c>
      <c r="B22" s="29">
        <v>66151</v>
      </c>
      <c r="C22" s="25" t="s">
        <v>164</v>
      </c>
      <c r="D22" s="30">
        <v>0</v>
      </c>
      <c r="E22" s="30">
        <v>165.9</v>
      </c>
      <c r="F22" s="77">
        <v>165.9</v>
      </c>
    </row>
    <row r="23" spans="1:6" x14ac:dyDescent="0.25">
      <c r="A23" s="65" t="s">
        <v>184</v>
      </c>
      <c r="B23" s="18" t="s">
        <v>5</v>
      </c>
      <c r="C23" s="17" t="s">
        <v>25</v>
      </c>
      <c r="D23" s="19">
        <f t="shared" ref="D23:F24" si="0">D24</f>
        <v>286000</v>
      </c>
      <c r="E23" s="19">
        <f>SUM(E24:E25)</f>
        <v>0</v>
      </c>
      <c r="F23" s="19">
        <f t="shared" si="0"/>
        <v>286000</v>
      </c>
    </row>
    <row r="24" spans="1:6" x14ac:dyDescent="0.25">
      <c r="A24" s="63"/>
      <c r="B24" s="27">
        <v>6526</v>
      </c>
      <c r="C24" s="20" t="s">
        <v>26</v>
      </c>
      <c r="D24" s="28">
        <f t="shared" si="0"/>
        <v>286000</v>
      </c>
      <c r="E24" s="28"/>
      <c r="F24" s="28">
        <f t="shared" si="0"/>
        <v>286000</v>
      </c>
    </row>
    <row r="25" spans="1:6" x14ac:dyDescent="0.25">
      <c r="A25" s="63" t="s">
        <v>173</v>
      </c>
      <c r="B25" s="29">
        <v>65264</v>
      </c>
      <c r="C25" s="25" t="s">
        <v>27</v>
      </c>
      <c r="D25" s="30">
        <v>286000</v>
      </c>
      <c r="E25" s="30"/>
      <c r="F25" s="30">
        <v>286000</v>
      </c>
    </row>
    <row r="26" spans="1:6" x14ac:dyDescent="0.25">
      <c r="A26" s="65" t="s">
        <v>183</v>
      </c>
      <c r="B26" s="18" t="s">
        <v>5</v>
      </c>
      <c r="C26" s="17" t="s">
        <v>28</v>
      </c>
      <c r="D26" s="19">
        <f>D27+D31+D33+D35</f>
        <v>7233.33</v>
      </c>
      <c r="E26" s="19">
        <f>SUM(E27:E36)</f>
        <v>8125.9499999999989</v>
      </c>
      <c r="F26" s="19">
        <f>F27+F31+F33+F35</f>
        <v>15359.279999999999</v>
      </c>
    </row>
    <row r="27" spans="1:6" x14ac:dyDescent="0.25">
      <c r="A27" s="63"/>
      <c r="B27" s="27">
        <v>6361</v>
      </c>
      <c r="C27" s="20" t="s">
        <v>29</v>
      </c>
      <c r="D27" s="28">
        <f>D28+D29+D30</f>
        <v>7100</v>
      </c>
      <c r="E27" s="28"/>
      <c r="F27" s="28">
        <f>F28+F29+F30</f>
        <v>9595</v>
      </c>
    </row>
    <row r="28" spans="1:6" x14ac:dyDescent="0.25">
      <c r="A28" s="63" t="s">
        <v>174</v>
      </c>
      <c r="B28" s="29">
        <v>636121</v>
      </c>
      <c r="C28" s="25" t="s">
        <v>30</v>
      </c>
      <c r="D28" s="30">
        <v>2030</v>
      </c>
      <c r="E28" s="30"/>
      <c r="F28" s="30">
        <v>2030</v>
      </c>
    </row>
    <row r="29" spans="1:6" x14ac:dyDescent="0.25">
      <c r="A29" s="63" t="s">
        <v>175</v>
      </c>
      <c r="B29" s="29">
        <v>636122</v>
      </c>
      <c r="C29" s="25" t="s">
        <v>31</v>
      </c>
      <c r="D29" s="30">
        <v>5070</v>
      </c>
      <c r="E29" s="30"/>
      <c r="F29" s="30">
        <v>5070</v>
      </c>
    </row>
    <row r="30" spans="1:6" x14ac:dyDescent="0.25">
      <c r="A30" s="63" t="s">
        <v>176</v>
      </c>
      <c r="B30" s="29">
        <v>636125</v>
      </c>
      <c r="C30" s="25" t="s">
        <v>165</v>
      </c>
      <c r="D30" s="30">
        <v>0</v>
      </c>
      <c r="E30" s="30">
        <v>2495</v>
      </c>
      <c r="F30" s="77">
        <v>2495</v>
      </c>
    </row>
    <row r="31" spans="1:6" x14ac:dyDescent="0.25">
      <c r="A31" s="63"/>
      <c r="B31" s="27">
        <v>6361</v>
      </c>
      <c r="C31" s="20" t="s">
        <v>32</v>
      </c>
      <c r="D31" s="28">
        <f>D32</f>
        <v>133.33000000000001</v>
      </c>
      <c r="E31" s="28"/>
      <c r="F31" s="28">
        <f>F32</f>
        <v>132.24</v>
      </c>
    </row>
    <row r="32" spans="1:6" x14ac:dyDescent="0.25">
      <c r="A32" s="63" t="s">
        <v>177</v>
      </c>
      <c r="B32" s="29">
        <v>636124</v>
      </c>
      <c r="C32" s="25" t="s">
        <v>33</v>
      </c>
      <c r="D32" s="30">
        <v>133.33000000000001</v>
      </c>
      <c r="E32" s="30">
        <v>-1.0900000000000001</v>
      </c>
      <c r="F32" s="77">
        <v>132.24</v>
      </c>
    </row>
    <row r="33" spans="1:6" x14ac:dyDescent="0.25">
      <c r="A33" s="63"/>
      <c r="B33" s="27">
        <v>6381</v>
      </c>
      <c r="C33" s="20" t="s">
        <v>34</v>
      </c>
      <c r="D33" s="28">
        <f>D34</f>
        <v>0</v>
      </c>
      <c r="E33" s="28"/>
      <c r="F33" s="28">
        <f>F34</f>
        <v>1784.56</v>
      </c>
    </row>
    <row r="34" spans="1:6" ht="24.75" x14ac:dyDescent="0.25">
      <c r="A34" s="63" t="s">
        <v>178</v>
      </c>
      <c r="B34" s="29">
        <v>638112</v>
      </c>
      <c r="C34" s="25" t="s">
        <v>35</v>
      </c>
      <c r="D34" s="30">
        <v>0</v>
      </c>
      <c r="E34" s="30">
        <v>1784.56</v>
      </c>
      <c r="F34" s="77">
        <v>1784.56</v>
      </c>
    </row>
    <row r="35" spans="1:6" x14ac:dyDescent="0.25">
      <c r="A35" s="64"/>
      <c r="B35" s="27">
        <v>6382</v>
      </c>
      <c r="C35" s="20" t="s">
        <v>36</v>
      </c>
      <c r="D35" s="28">
        <f>D36</f>
        <v>0</v>
      </c>
      <c r="E35" s="28"/>
      <c r="F35" s="28">
        <f>F36</f>
        <v>3847.48</v>
      </c>
    </row>
    <row r="36" spans="1:6" ht="24.75" x14ac:dyDescent="0.25">
      <c r="A36" s="64"/>
      <c r="B36" s="29">
        <v>63821</v>
      </c>
      <c r="C36" s="25" t="s">
        <v>37</v>
      </c>
      <c r="D36" s="30">
        <v>0</v>
      </c>
      <c r="E36" s="30">
        <v>3847.48</v>
      </c>
      <c r="F36" s="77">
        <v>3847.48</v>
      </c>
    </row>
    <row r="37" spans="1:6" x14ac:dyDescent="0.25">
      <c r="A37" s="65" t="s">
        <v>185</v>
      </c>
      <c r="B37" s="31"/>
      <c r="C37" s="17" t="s">
        <v>38</v>
      </c>
      <c r="D37" s="32">
        <f>D38+D42</f>
        <v>0</v>
      </c>
      <c r="E37" s="32">
        <f>SUM(E38:E44)</f>
        <v>150</v>
      </c>
      <c r="F37" s="32">
        <f>F38+F42</f>
        <v>150</v>
      </c>
    </row>
    <row r="38" spans="1:6" x14ac:dyDescent="0.25">
      <c r="A38" s="64"/>
      <c r="B38" s="33">
        <v>6631</v>
      </c>
      <c r="C38" s="34" t="s">
        <v>39</v>
      </c>
      <c r="D38" s="35">
        <f>D40+D39</f>
        <v>0</v>
      </c>
      <c r="E38" s="35"/>
      <c r="F38" s="35">
        <f>F40+F39+F41</f>
        <v>150</v>
      </c>
    </row>
    <row r="39" spans="1:6" x14ac:dyDescent="0.25">
      <c r="A39" s="63" t="s">
        <v>179</v>
      </c>
      <c r="B39" s="29">
        <v>66311</v>
      </c>
      <c r="C39" s="25" t="s">
        <v>40</v>
      </c>
      <c r="D39" s="30">
        <v>0</v>
      </c>
      <c r="E39" s="30"/>
      <c r="F39" s="30">
        <v>0</v>
      </c>
    </row>
    <row r="40" spans="1:6" x14ac:dyDescent="0.25">
      <c r="A40" s="63" t="s">
        <v>179</v>
      </c>
      <c r="B40" s="29">
        <v>66313</v>
      </c>
      <c r="C40" s="25" t="s">
        <v>41</v>
      </c>
      <c r="D40" s="30">
        <v>0</v>
      </c>
      <c r="E40" s="30"/>
      <c r="F40" s="30">
        <v>0</v>
      </c>
    </row>
    <row r="41" spans="1:6" x14ac:dyDescent="0.25">
      <c r="A41" s="63" t="s">
        <v>179</v>
      </c>
      <c r="B41" s="29">
        <v>66314</v>
      </c>
      <c r="C41" s="25" t="s">
        <v>166</v>
      </c>
      <c r="D41" s="30">
        <v>0</v>
      </c>
      <c r="E41" s="30">
        <v>150</v>
      </c>
      <c r="F41" s="30">
        <v>150</v>
      </c>
    </row>
    <row r="42" spans="1:6" x14ac:dyDescent="0.25">
      <c r="A42" s="63"/>
      <c r="B42" s="27">
        <v>6632</v>
      </c>
      <c r="C42" s="20" t="s">
        <v>42</v>
      </c>
      <c r="D42" s="28">
        <f>SUM(D43:D44)</f>
        <v>0</v>
      </c>
      <c r="E42" s="28"/>
      <c r="F42" s="28">
        <f>SUM(F43:F44)</f>
        <v>0</v>
      </c>
    </row>
    <row r="43" spans="1:6" x14ac:dyDescent="0.25">
      <c r="A43" s="63" t="s">
        <v>179</v>
      </c>
      <c r="B43" s="29">
        <v>66321</v>
      </c>
      <c r="C43" s="25" t="s">
        <v>43</v>
      </c>
      <c r="D43" s="30">
        <v>0</v>
      </c>
      <c r="E43" s="30"/>
      <c r="F43" s="30">
        <v>0</v>
      </c>
    </row>
    <row r="44" spans="1:6" x14ac:dyDescent="0.25">
      <c r="A44" s="63" t="s">
        <v>179</v>
      </c>
      <c r="B44" s="29">
        <v>66323</v>
      </c>
      <c r="C44" s="25" t="s">
        <v>44</v>
      </c>
      <c r="D44" s="30">
        <v>0</v>
      </c>
      <c r="E44" s="30"/>
      <c r="F44" s="30">
        <v>0</v>
      </c>
    </row>
    <row r="45" spans="1:6" x14ac:dyDescent="0.25">
      <c r="A45" s="8" t="s">
        <v>7</v>
      </c>
      <c r="B45" s="9" t="s">
        <v>45</v>
      </c>
      <c r="C45" s="8" t="s">
        <v>46</v>
      </c>
      <c r="D45" s="10">
        <f t="shared" ref="D45:F47" si="1">D46</f>
        <v>0</v>
      </c>
      <c r="E45" s="10">
        <f t="shared" si="1"/>
        <v>17384.849999999999</v>
      </c>
      <c r="F45" s="10">
        <f t="shared" si="1"/>
        <v>17384.849999999999</v>
      </c>
    </row>
    <row r="46" spans="1:6" x14ac:dyDescent="0.25">
      <c r="A46" s="11" t="s">
        <v>11</v>
      </c>
      <c r="B46" s="12" t="s">
        <v>12</v>
      </c>
      <c r="C46" s="11" t="s">
        <v>47</v>
      </c>
      <c r="D46" s="13">
        <f t="shared" si="1"/>
        <v>0</v>
      </c>
      <c r="E46" s="13">
        <f t="shared" si="1"/>
        <v>17384.849999999999</v>
      </c>
      <c r="F46" s="13">
        <f>F47</f>
        <v>17384.849999999999</v>
      </c>
    </row>
    <row r="47" spans="1:6" ht="36.75" x14ac:dyDescent="0.25">
      <c r="A47" s="36" t="s">
        <v>48</v>
      </c>
      <c r="B47" s="37" t="s">
        <v>49</v>
      </c>
      <c r="C47" s="36" t="s">
        <v>50</v>
      </c>
      <c r="D47" s="38">
        <f t="shared" si="1"/>
        <v>0</v>
      </c>
      <c r="E47" s="38">
        <f t="shared" si="1"/>
        <v>17384.849999999999</v>
      </c>
      <c r="F47" s="38">
        <f>F48</f>
        <v>17384.849999999999</v>
      </c>
    </row>
    <row r="48" spans="1:6" x14ac:dyDescent="0.25">
      <c r="A48" s="14" t="s">
        <v>14</v>
      </c>
      <c r="B48" s="15" t="s">
        <v>5</v>
      </c>
      <c r="C48" s="14" t="s">
        <v>15</v>
      </c>
      <c r="D48" s="16">
        <f>D49+D51+D55</f>
        <v>0</v>
      </c>
      <c r="E48" s="16">
        <f>E49+E51+E55</f>
        <v>17384.849999999999</v>
      </c>
      <c r="F48" s="16">
        <f>F49+F51+F55</f>
        <v>17384.849999999999</v>
      </c>
    </row>
    <row r="49" spans="1:6" x14ac:dyDescent="0.25">
      <c r="A49" s="17" t="s">
        <v>16</v>
      </c>
      <c r="B49" s="18"/>
      <c r="C49" s="17" t="s">
        <v>25</v>
      </c>
      <c r="D49" s="19">
        <f>D50</f>
        <v>0</v>
      </c>
      <c r="E49" s="19">
        <f>E50</f>
        <v>10690.63</v>
      </c>
      <c r="F49" s="19">
        <f>F50</f>
        <v>10690.63</v>
      </c>
    </row>
    <row r="50" spans="1:6" x14ac:dyDescent="0.25">
      <c r="A50" s="20">
        <v>94</v>
      </c>
      <c r="B50" s="39">
        <v>941</v>
      </c>
      <c r="C50" s="25" t="s">
        <v>158</v>
      </c>
      <c r="D50" s="26">
        <v>0</v>
      </c>
      <c r="E50" s="26">
        <v>10690.63</v>
      </c>
      <c r="F50" s="76">
        <v>10690.63</v>
      </c>
    </row>
    <row r="51" spans="1:6" x14ac:dyDescent="0.25">
      <c r="A51" s="17" t="s">
        <v>16</v>
      </c>
      <c r="B51" s="18"/>
      <c r="C51" s="17" t="s">
        <v>28</v>
      </c>
      <c r="D51" s="19">
        <f>D52+D53+D54</f>
        <v>0</v>
      </c>
      <c r="E51" s="19">
        <f>E52+E53+E54</f>
        <v>4992.6500000000005</v>
      </c>
      <c r="F51" s="19">
        <f>F52+F53+F54</f>
        <v>4992.6500000000005</v>
      </c>
    </row>
    <row r="52" spans="1:6" x14ac:dyDescent="0.25">
      <c r="A52" s="20">
        <v>95</v>
      </c>
      <c r="B52" s="39">
        <v>952</v>
      </c>
      <c r="C52" s="25" t="s">
        <v>159</v>
      </c>
      <c r="D52" s="26">
        <v>0</v>
      </c>
      <c r="E52" s="26">
        <v>1.22</v>
      </c>
      <c r="F52" s="76">
        <v>1.22</v>
      </c>
    </row>
    <row r="53" spans="1:6" x14ac:dyDescent="0.25">
      <c r="A53" s="20"/>
      <c r="B53" s="39">
        <v>953</v>
      </c>
      <c r="C53" s="25" t="s">
        <v>160</v>
      </c>
      <c r="D53" s="26">
        <v>0</v>
      </c>
      <c r="E53" s="26">
        <v>0.63</v>
      </c>
      <c r="F53" s="76">
        <v>0.63</v>
      </c>
    </row>
    <row r="54" spans="1:6" x14ac:dyDescent="0.25">
      <c r="A54" s="20"/>
      <c r="B54" s="39">
        <v>957</v>
      </c>
      <c r="C54" s="25" t="s">
        <v>161</v>
      </c>
      <c r="D54" s="26">
        <v>0</v>
      </c>
      <c r="E54" s="26">
        <v>4990.8</v>
      </c>
      <c r="F54" s="76">
        <v>4990.8</v>
      </c>
    </row>
    <row r="55" spans="1:6" x14ac:dyDescent="0.25">
      <c r="A55" s="17" t="s">
        <v>16</v>
      </c>
      <c r="B55" s="18" t="s">
        <v>5</v>
      </c>
      <c r="C55" s="17" t="s">
        <v>51</v>
      </c>
      <c r="D55" s="19">
        <f>D56</f>
        <v>0</v>
      </c>
      <c r="E55" s="19">
        <f>E56</f>
        <v>1701.57</v>
      </c>
      <c r="F55" s="19">
        <f>F56</f>
        <v>1701.57</v>
      </c>
    </row>
    <row r="56" spans="1:6" x14ac:dyDescent="0.25">
      <c r="A56" s="20">
        <v>96</v>
      </c>
      <c r="B56" s="39">
        <v>961</v>
      </c>
      <c r="C56" s="25" t="s">
        <v>162</v>
      </c>
      <c r="D56" s="30">
        <v>0</v>
      </c>
      <c r="E56" s="30">
        <v>1701.57</v>
      </c>
      <c r="F56" s="77">
        <v>1701.57</v>
      </c>
    </row>
    <row r="57" spans="1:6" x14ac:dyDescent="0.25">
      <c r="A57" s="2"/>
      <c r="B57" s="2" t="s">
        <v>0</v>
      </c>
      <c r="C57" s="2"/>
      <c r="D57" s="2"/>
      <c r="E57" s="2"/>
      <c r="F57" s="2"/>
    </row>
    <row r="58" spans="1:6" x14ac:dyDescent="0.25">
      <c r="A58" s="2" t="s">
        <v>1</v>
      </c>
      <c r="B58" s="2" t="s">
        <v>2</v>
      </c>
      <c r="C58" s="2" t="s">
        <v>52</v>
      </c>
      <c r="D58" s="2"/>
      <c r="E58" s="2"/>
      <c r="F58" s="2"/>
    </row>
    <row r="59" spans="1:6" x14ac:dyDescent="0.25">
      <c r="A59" s="5"/>
      <c r="B59" s="6" t="s">
        <v>5</v>
      </c>
      <c r="C59" s="5" t="s">
        <v>53</v>
      </c>
      <c r="D59" s="7">
        <f>D60</f>
        <v>965463.33</v>
      </c>
      <c r="E59" s="7">
        <f>E60</f>
        <v>86086.7</v>
      </c>
      <c r="F59" s="7">
        <f>F60</f>
        <v>1051550.03</v>
      </c>
    </row>
    <row r="60" spans="1:6" x14ac:dyDescent="0.25">
      <c r="A60" s="8" t="s">
        <v>7</v>
      </c>
      <c r="B60" s="9" t="s">
        <v>45</v>
      </c>
      <c r="C60" s="8" t="s">
        <v>46</v>
      </c>
      <c r="D60" s="10">
        <f t="shared" ref="D60:F62" si="2">SUM(D61)</f>
        <v>965463.33</v>
      </c>
      <c r="E60" s="10">
        <f t="shared" si="2"/>
        <v>86086.7</v>
      </c>
      <c r="F60" s="10">
        <f t="shared" si="2"/>
        <v>1051550.03</v>
      </c>
    </row>
    <row r="61" spans="1:6" x14ac:dyDescent="0.25">
      <c r="A61" s="11" t="s">
        <v>11</v>
      </c>
      <c r="B61" s="12" t="s">
        <v>12</v>
      </c>
      <c r="C61" s="11" t="s">
        <v>47</v>
      </c>
      <c r="D61" s="13">
        <f t="shared" si="2"/>
        <v>965463.33</v>
      </c>
      <c r="E61" s="13">
        <f t="shared" si="2"/>
        <v>86086.7</v>
      </c>
      <c r="F61" s="13">
        <f t="shared" si="2"/>
        <v>1051550.03</v>
      </c>
    </row>
    <row r="62" spans="1:6" ht="36.75" x14ac:dyDescent="0.25">
      <c r="A62" s="36" t="s">
        <v>48</v>
      </c>
      <c r="B62" s="37" t="s">
        <v>49</v>
      </c>
      <c r="C62" s="36" t="s">
        <v>50</v>
      </c>
      <c r="D62" s="38">
        <f t="shared" si="2"/>
        <v>965463.33</v>
      </c>
      <c r="E62" s="38">
        <f t="shared" si="2"/>
        <v>86086.7</v>
      </c>
      <c r="F62" s="38">
        <f t="shared" si="2"/>
        <v>1051550.03</v>
      </c>
    </row>
    <row r="63" spans="1:6" x14ac:dyDescent="0.25">
      <c r="A63" s="40" t="s">
        <v>54</v>
      </c>
      <c r="B63" s="41" t="s">
        <v>55</v>
      </c>
      <c r="C63" s="40" t="s">
        <v>56</v>
      </c>
      <c r="D63" s="42">
        <f>D64+D229+D263</f>
        <v>965463.33</v>
      </c>
      <c r="E63" s="42">
        <f>E64+E229+E263</f>
        <v>86086.7</v>
      </c>
      <c r="F63" s="42">
        <f>F64+F229+F263</f>
        <v>1051550.03</v>
      </c>
    </row>
    <row r="64" spans="1:6" x14ac:dyDescent="0.25">
      <c r="A64" s="43" t="s">
        <v>57</v>
      </c>
      <c r="B64" s="44" t="s">
        <v>58</v>
      </c>
      <c r="C64" s="43" t="s">
        <v>59</v>
      </c>
      <c r="D64" s="45">
        <f>SUM(D65)</f>
        <v>959883.33</v>
      </c>
      <c r="E64" s="45">
        <f>SUM(E65)</f>
        <v>75462.64</v>
      </c>
      <c r="F64" s="45">
        <f>SUM(F65)</f>
        <v>1035345.97</v>
      </c>
    </row>
    <row r="65" spans="1:6" x14ac:dyDescent="0.25">
      <c r="A65" s="14" t="s">
        <v>14</v>
      </c>
      <c r="B65" s="15" t="s">
        <v>5</v>
      </c>
      <c r="C65" s="14" t="s">
        <v>15</v>
      </c>
      <c r="D65" s="16">
        <f>D66+D81+D92+D189+D215</f>
        <v>959883.33</v>
      </c>
      <c r="E65" s="16">
        <f>E66+E81+E92+E189+E215</f>
        <v>75462.64</v>
      </c>
      <c r="F65" s="16">
        <f t="shared" ref="F65" si="3">F66+F81+F92+F189+F215</f>
        <v>1035345.97</v>
      </c>
    </row>
    <row r="66" spans="1:6" x14ac:dyDescent="0.25">
      <c r="A66" s="17" t="s">
        <v>182</v>
      </c>
      <c r="B66" s="18" t="s">
        <v>5</v>
      </c>
      <c r="C66" s="17" t="s">
        <v>203</v>
      </c>
      <c r="D66" s="19">
        <f t="shared" ref="D66:F67" si="4">D67</f>
        <v>668650</v>
      </c>
      <c r="E66" s="19">
        <f>E67</f>
        <v>60260</v>
      </c>
      <c r="F66" s="19">
        <f t="shared" ref="F66" si="5">F67</f>
        <v>728910</v>
      </c>
    </row>
    <row r="67" spans="1:6" x14ac:dyDescent="0.25">
      <c r="A67" s="17" t="s">
        <v>180</v>
      </c>
      <c r="B67" s="18" t="s">
        <v>5</v>
      </c>
      <c r="C67" s="17" t="s">
        <v>204</v>
      </c>
      <c r="D67" s="19">
        <f t="shared" si="4"/>
        <v>668650</v>
      </c>
      <c r="E67" s="19">
        <f>SUM(E68:E76)</f>
        <v>60260</v>
      </c>
      <c r="F67" s="19">
        <f t="shared" si="4"/>
        <v>728910</v>
      </c>
    </row>
    <row r="68" spans="1:6" x14ac:dyDescent="0.25">
      <c r="A68" s="20"/>
      <c r="B68" s="39">
        <v>3</v>
      </c>
      <c r="C68" s="20" t="s">
        <v>148</v>
      </c>
      <c r="D68" s="23">
        <f>D69+D72</f>
        <v>668650</v>
      </c>
      <c r="E68" s="23"/>
      <c r="F68" s="23">
        <f>F69+F72</f>
        <v>728910</v>
      </c>
    </row>
    <row r="69" spans="1:6" x14ac:dyDescent="0.25">
      <c r="A69" s="20"/>
      <c r="B69" s="39">
        <v>31</v>
      </c>
      <c r="C69" s="20" t="s">
        <v>149</v>
      </c>
      <c r="D69" s="23">
        <f t="shared" ref="D69:F70" si="6">D70</f>
        <v>613550</v>
      </c>
      <c r="E69" s="23"/>
      <c r="F69" s="23">
        <f t="shared" si="6"/>
        <v>673810</v>
      </c>
    </row>
    <row r="70" spans="1:6" x14ac:dyDescent="0.25">
      <c r="A70" s="20"/>
      <c r="B70" s="27">
        <v>3111</v>
      </c>
      <c r="C70" s="20" t="s">
        <v>60</v>
      </c>
      <c r="D70" s="28">
        <f t="shared" si="6"/>
        <v>613550</v>
      </c>
      <c r="E70" s="28"/>
      <c r="F70" s="28">
        <f t="shared" si="6"/>
        <v>673810</v>
      </c>
    </row>
    <row r="71" spans="1:6" x14ac:dyDescent="0.25">
      <c r="A71" s="20"/>
      <c r="B71" s="29">
        <v>31111</v>
      </c>
      <c r="C71" s="25" t="s">
        <v>61</v>
      </c>
      <c r="D71" s="30">
        <v>613550</v>
      </c>
      <c r="E71" s="30">
        <v>60260</v>
      </c>
      <c r="F71" s="77">
        <v>673810</v>
      </c>
    </row>
    <row r="72" spans="1:6" x14ac:dyDescent="0.25">
      <c r="A72" s="20"/>
      <c r="B72" s="53">
        <v>32</v>
      </c>
      <c r="C72" s="34" t="s">
        <v>150</v>
      </c>
      <c r="D72" s="35">
        <f>D73+D75</f>
        <v>55100</v>
      </c>
      <c r="E72" s="35"/>
      <c r="F72" s="35">
        <f>F73+F75</f>
        <v>55100</v>
      </c>
    </row>
    <row r="73" spans="1:6" x14ac:dyDescent="0.25">
      <c r="A73" s="25"/>
      <c r="B73" s="33">
        <v>3222</v>
      </c>
      <c r="C73" s="34" t="s">
        <v>62</v>
      </c>
      <c r="D73" s="35">
        <f>D74</f>
        <v>31000</v>
      </c>
      <c r="E73" s="35"/>
      <c r="F73" s="35">
        <f>F74</f>
        <v>31000</v>
      </c>
    </row>
    <row r="74" spans="1:6" x14ac:dyDescent="0.25">
      <c r="A74" s="25"/>
      <c r="B74" s="47">
        <v>32224</v>
      </c>
      <c r="C74" s="48" t="s">
        <v>63</v>
      </c>
      <c r="D74" s="30">
        <v>31000</v>
      </c>
      <c r="E74" s="30"/>
      <c r="F74" s="30">
        <v>31000</v>
      </c>
    </row>
    <row r="75" spans="1:6" x14ac:dyDescent="0.25">
      <c r="A75" s="25"/>
      <c r="B75" s="33">
        <v>3232</v>
      </c>
      <c r="C75" s="34" t="s">
        <v>66</v>
      </c>
      <c r="D75" s="35">
        <f>D76</f>
        <v>24100</v>
      </c>
      <c r="E75" s="35"/>
      <c r="F75" s="35">
        <f>F76</f>
        <v>24100</v>
      </c>
    </row>
    <row r="76" spans="1:6" x14ac:dyDescent="0.25">
      <c r="A76" s="25"/>
      <c r="B76" s="47">
        <v>32321</v>
      </c>
      <c r="C76" s="48" t="s">
        <v>155</v>
      </c>
      <c r="D76" s="30">
        <v>24100</v>
      </c>
      <c r="E76" s="30"/>
      <c r="F76" s="30">
        <v>24100</v>
      </c>
    </row>
    <row r="77" spans="1:6" hidden="1" x14ac:dyDescent="0.25">
      <c r="A77" s="25"/>
      <c r="B77" s="53">
        <v>4</v>
      </c>
      <c r="C77" s="34" t="s">
        <v>151</v>
      </c>
      <c r="D77" s="35">
        <f t="shared" ref="D77:D79" si="7">D78</f>
        <v>0</v>
      </c>
      <c r="E77" s="35"/>
      <c r="F77" s="35"/>
    </row>
    <row r="78" spans="1:6" hidden="1" x14ac:dyDescent="0.25">
      <c r="A78" s="25"/>
      <c r="B78" s="53">
        <v>42</v>
      </c>
      <c r="C78" s="34" t="s">
        <v>151</v>
      </c>
      <c r="D78" s="35">
        <f t="shared" si="7"/>
        <v>0</v>
      </c>
      <c r="E78" s="35"/>
      <c r="F78" s="35"/>
    </row>
    <row r="79" spans="1:6" hidden="1" x14ac:dyDescent="0.25">
      <c r="A79" s="25"/>
      <c r="B79" s="33">
        <v>4227</v>
      </c>
      <c r="C79" s="34" t="s">
        <v>133</v>
      </c>
      <c r="D79" s="28">
        <f t="shared" si="7"/>
        <v>0</v>
      </c>
      <c r="E79" s="28"/>
      <c r="F79" s="28"/>
    </row>
    <row r="80" spans="1:6" hidden="1" x14ac:dyDescent="0.25">
      <c r="A80" s="25"/>
      <c r="B80" s="29">
        <v>42273</v>
      </c>
      <c r="C80" s="25" t="s">
        <v>152</v>
      </c>
      <c r="D80" s="49">
        <v>0</v>
      </c>
      <c r="E80" s="49"/>
      <c r="F80" s="49"/>
    </row>
    <row r="81" spans="1:6" x14ac:dyDescent="0.25">
      <c r="A81" s="17" t="s">
        <v>181</v>
      </c>
      <c r="B81" s="31"/>
      <c r="C81" s="17" t="s">
        <v>201</v>
      </c>
      <c r="D81" s="32">
        <f>D82+D87</f>
        <v>30</v>
      </c>
      <c r="E81" s="32">
        <f>E82+E87</f>
        <v>165.9</v>
      </c>
      <c r="F81" s="32">
        <f>F82+F87</f>
        <v>195.9</v>
      </c>
    </row>
    <row r="82" spans="1:6" x14ac:dyDescent="0.25">
      <c r="A82" s="17" t="s">
        <v>186</v>
      </c>
      <c r="B82" s="18" t="s">
        <v>5</v>
      </c>
      <c r="C82" s="17" t="s">
        <v>202</v>
      </c>
      <c r="D82" s="19">
        <f t="shared" ref="D82:F84" si="8">D83</f>
        <v>30</v>
      </c>
      <c r="E82" s="19">
        <v>0</v>
      </c>
      <c r="F82" s="19">
        <f t="shared" si="8"/>
        <v>30</v>
      </c>
    </row>
    <row r="83" spans="1:6" x14ac:dyDescent="0.25">
      <c r="A83" s="20"/>
      <c r="B83" s="39">
        <v>3</v>
      </c>
      <c r="C83" s="20" t="s">
        <v>148</v>
      </c>
      <c r="D83" s="23">
        <f t="shared" si="8"/>
        <v>30</v>
      </c>
      <c r="E83" s="23"/>
      <c r="F83" s="23">
        <f t="shared" si="8"/>
        <v>30</v>
      </c>
    </row>
    <row r="84" spans="1:6" x14ac:dyDescent="0.25">
      <c r="A84" s="20"/>
      <c r="B84" s="53">
        <v>32</v>
      </c>
      <c r="C84" s="34" t="s">
        <v>150</v>
      </c>
      <c r="D84" s="23">
        <f t="shared" si="8"/>
        <v>30</v>
      </c>
      <c r="E84" s="23"/>
      <c r="F84" s="23">
        <f t="shared" si="8"/>
        <v>30</v>
      </c>
    </row>
    <row r="85" spans="1:6" x14ac:dyDescent="0.25">
      <c r="A85" s="20"/>
      <c r="B85" s="33">
        <v>3299</v>
      </c>
      <c r="C85" s="34" t="s">
        <v>67</v>
      </c>
      <c r="D85" s="28">
        <f>SUM(D86)</f>
        <v>30</v>
      </c>
      <c r="E85" s="28"/>
      <c r="F85" s="28">
        <f>SUM(F86)</f>
        <v>30</v>
      </c>
    </row>
    <row r="86" spans="1:6" x14ac:dyDescent="0.25">
      <c r="A86" s="25"/>
      <c r="B86" s="47">
        <v>32999</v>
      </c>
      <c r="C86" s="48" t="s">
        <v>68</v>
      </c>
      <c r="D86" s="30">
        <v>30</v>
      </c>
      <c r="E86" s="30"/>
      <c r="F86" s="30">
        <v>30</v>
      </c>
    </row>
    <row r="87" spans="1:6" x14ac:dyDescent="0.25">
      <c r="A87" s="17" t="s">
        <v>229</v>
      </c>
      <c r="B87" s="18" t="s">
        <v>5</v>
      </c>
      <c r="C87" s="17" t="s">
        <v>230</v>
      </c>
      <c r="D87" s="19">
        <f t="shared" ref="D87:F89" si="9">D88</f>
        <v>0</v>
      </c>
      <c r="E87" s="19">
        <f>SUM(E88:E91)</f>
        <v>165.9</v>
      </c>
      <c r="F87" s="19">
        <f t="shared" si="9"/>
        <v>165.9</v>
      </c>
    </row>
    <row r="88" spans="1:6" x14ac:dyDescent="0.25">
      <c r="A88" s="20"/>
      <c r="B88" s="39">
        <v>3</v>
      </c>
      <c r="C88" s="20" t="s">
        <v>148</v>
      </c>
      <c r="D88" s="23">
        <f t="shared" si="9"/>
        <v>0</v>
      </c>
      <c r="E88" s="23"/>
      <c r="F88" s="23">
        <f t="shared" si="9"/>
        <v>165.9</v>
      </c>
    </row>
    <row r="89" spans="1:6" x14ac:dyDescent="0.25">
      <c r="A89" s="20"/>
      <c r="B89" s="53">
        <v>32</v>
      </c>
      <c r="C89" s="34" t="s">
        <v>150</v>
      </c>
      <c r="D89" s="23">
        <f t="shared" si="9"/>
        <v>0</v>
      </c>
      <c r="E89" s="23"/>
      <c r="F89" s="23">
        <f t="shared" si="9"/>
        <v>165.9</v>
      </c>
    </row>
    <row r="90" spans="1:6" x14ac:dyDescent="0.25">
      <c r="A90" s="25"/>
      <c r="B90" s="33">
        <v>3222</v>
      </c>
      <c r="C90" s="34" t="s">
        <v>62</v>
      </c>
      <c r="D90" s="35">
        <f>D91</f>
        <v>0</v>
      </c>
      <c r="E90" s="35"/>
      <c r="F90" s="35">
        <f>F91</f>
        <v>165.9</v>
      </c>
    </row>
    <row r="91" spans="1:6" x14ac:dyDescent="0.25">
      <c r="A91" s="25"/>
      <c r="B91" s="47">
        <v>32224</v>
      </c>
      <c r="C91" s="48" t="s">
        <v>63</v>
      </c>
      <c r="D91" s="30">
        <v>0</v>
      </c>
      <c r="E91" s="30">
        <v>165.9</v>
      </c>
      <c r="F91" s="30">
        <v>165.9</v>
      </c>
    </row>
    <row r="92" spans="1:6" x14ac:dyDescent="0.25">
      <c r="A92" s="17" t="s">
        <v>184</v>
      </c>
      <c r="B92" s="67"/>
      <c r="C92" s="17" t="s">
        <v>199</v>
      </c>
      <c r="D92" s="32">
        <f>D93+D177</f>
        <v>286000</v>
      </c>
      <c r="E92" s="32">
        <f>E93+E177</f>
        <v>10690.630000000001</v>
      </c>
      <c r="F92" s="32">
        <f t="shared" ref="F92" si="10">F93+F177</f>
        <v>296690.63</v>
      </c>
    </row>
    <row r="93" spans="1:6" x14ac:dyDescent="0.25">
      <c r="A93" s="17" t="s">
        <v>187</v>
      </c>
      <c r="B93" s="18" t="s">
        <v>5</v>
      </c>
      <c r="C93" s="17" t="s">
        <v>200</v>
      </c>
      <c r="D93" s="19">
        <f>D95+D102+D174</f>
        <v>286000</v>
      </c>
      <c r="E93" s="19">
        <f>E97+E101</f>
        <v>0</v>
      </c>
      <c r="F93" s="19">
        <f>F95+F102+F174</f>
        <v>286000</v>
      </c>
    </row>
    <row r="94" spans="1:6" x14ac:dyDescent="0.25">
      <c r="A94" s="20"/>
      <c r="B94" s="39">
        <v>3</v>
      </c>
      <c r="C94" s="20" t="s">
        <v>148</v>
      </c>
      <c r="D94" s="23">
        <f>D95+D102</f>
        <v>284700</v>
      </c>
      <c r="E94" s="23"/>
      <c r="F94" s="23">
        <f>F95+F102</f>
        <v>284700</v>
      </c>
    </row>
    <row r="95" spans="1:6" x14ac:dyDescent="0.25">
      <c r="A95" s="20"/>
      <c r="B95" s="39">
        <v>31</v>
      </c>
      <c r="C95" s="20" t="s">
        <v>149</v>
      </c>
      <c r="D95" s="23">
        <f>D96+D98+D100</f>
        <v>154058</v>
      </c>
      <c r="E95" s="23"/>
      <c r="F95" s="23">
        <f>F96+F98+F100</f>
        <v>154058</v>
      </c>
    </row>
    <row r="96" spans="1:6" x14ac:dyDescent="0.25">
      <c r="A96" s="20"/>
      <c r="B96" s="27">
        <v>3111</v>
      </c>
      <c r="C96" s="20" t="s">
        <v>60</v>
      </c>
      <c r="D96" s="28">
        <f>D97</f>
        <v>32220</v>
      </c>
      <c r="E96" s="28"/>
      <c r="F96" s="28">
        <f>F97</f>
        <v>24620</v>
      </c>
    </row>
    <row r="97" spans="1:6" x14ac:dyDescent="0.25">
      <c r="A97" s="20"/>
      <c r="B97" s="29">
        <v>31111</v>
      </c>
      <c r="C97" s="25" t="s">
        <v>61</v>
      </c>
      <c r="D97" s="30">
        <v>32220</v>
      </c>
      <c r="E97" s="30">
        <v>-7600</v>
      </c>
      <c r="F97" s="77">
        <v>24620</v>
      </c>
    </row>
    <row r="98" spans="1:6" x14ac:dyDescent="0.25">
      <c r="A98" s="20"/>
      <c r="B98" s="27">
        <v>3121</v>
      </c>
      <c r="C98" s="20" t="s">
        <v>69</v>
      </c>
      <c r="D98" s="28">
        <f>D99</f>
        <v>35370</v>
      </c>
      <c r="E98" s="28"/>
      <c r="F98" s="28">
        <f>F99</f>
        <v>35370</v>
      </c>
    </row>
    <row r="99" spans="1:6" x14ac:dyDescent="0.25">
      <c r="A99" s="25"/>
      <c r="B99" s="29">
        <v>31215</v>
      </c>
      <c r="C99" s="25" t="s">
        <v>153</v>
      </c>
      <c r="D99" s="30">
        <v>35370</v>
      </c>
      <c r="E99" s="30"/>
      <c r="F99" s="50">
        <v>35370</v>
      </c>
    </row>
    <row r="100" spans="1:6" x14ac:dyDescent="0.25">
      <c r="A100" s="20"/>
      <c r="B100" s="27">
        <v>3132</v>
      </c>
      <c r="C100" s="20" t="s">
        <v>70</v>
      </c>
      <c r="D100" s="28">
        <f>SUM(D101:D101)</f>
        <v>86468</v>
      </c>
      <c r="E100" s="28"/>
      <c r="F100" s="28">
        <f>SUM(F101:F101)</f>
        <v>94068</v>
      </c>
    </row>
    <row r="101" spans="1:6" x14ac:dyDescent="0.25">
      <c r="A101" s="25"/>
      <c r="B101" s="29">
        <v>313211</v>
      </c>
      <c r="C101" s="25" t="s">
        <v>70</v>
      </c>
      <c r="D101" s="30">
        <v>86468</v>
      </c>
      <c r="E101" s="30">
        <v>7600</v>
      </c>
      <c r="F101" s="77">
        <v>94068</v>
      </c>
    </row>
    <row r="102" spans="1:6" x14ac:dyDescent="0.25">
      <c r="A102" s="25"/>
      <c r="B102" s="53">
        <v>32</v>
      </c>
      <c r="C102" s="34" t="s">
        <v>150</v>
      </c>
      <c r="D102" s="35">
        <f>D103+D107+D109+D112+D114+D121+D123+D126+D128+D130+D132+D136+D139+D144+D147+D150+D154+D157+D163+D165+D168+D171</f>
        <v>130642</v>
      </c>
      <c r="E102" s="35"/>
      <c r="F102" s="35">
        <f>F103+F107+F109+F112+F114+F121+F123+F126+F128+F130+F132+F136+F139+F144+F147+F150+F154+F157+F163+F165+F168+F171</f>
        <v>130642</v>
      </c>
    </row>
    <row r="103" spans="1:6" x14ac:dyDescent="0.25">
      <c r="A103" s="25"/>
      <c r="B103" s="27">
        <v>3211</v>
      </c>
      <c r="C103" s="20" t="s">
        <v>71</v>
      </c>
      <c r="D103" s="28">
        <f>SUM(D104:D106)</f>
        <v>1464</v>
      </c>
      <c r="E103" s="28"/>
      <c r="F103" s="28">
        <f>SUM(F104:F106)</f>
        <v>1464</v>
      </c>
    </row>
    <row r="104" spans="1:6" x14ac:dyDescent="0.25">
      <c r="A104" s="25"/>
      <c r="B104" s="29">
        <v>32111</v>
      </c>
      <c r="C104" s="25" t="s">
        <v>72</v>
      </c>
      <c r="D104" s="30">
        <v>400</v>
      </c>
      <c r="E104" s="30"/>
      <c r="F104" s="30">
        <v>400</v>
      </c>
    </row>
    <row r="105" spans="1:6" x14ac:dyDescent="0.25">
      <c r="A105" s="25"/>
      <c r="B105" s="29">
        <v>32113</v>
      </c>
      <c r="C105" s="25" t="s">
        <v>73</v>
      </c>
      <c r="D105" s="30">
        <v>664</v>
      </c>
      <c r="E105" s="30"/>
      <c r="F105" s="30">
        <v>664</v>
      </c>
    </row>
    <row r="106" spans="1:6" x14ac:dyDescent="0.25">
      <c r="A106" s="25"/>
      <c r="B106" s="29">
        <v>32115</v>
      </c>
      <c r="C106" s="25" t="s">
        <v>74</v>
      </c>
      <c r="D106" s="30">
        <v>400</v>
      </c>
      <c r="E106" s="30"/>
      <c r="F106" s="30">
        <v>400</v>
      </c>
    </row>
    <row r="107" spans="1:6" x14ac:dyDescent="0.25">
      <c r="A107" s="25"/>
      <c r="B107" s="27">
        <v>3212</v>
      </c>
      <c r="C107" s="20" t="s">
        <v>75</v>
      </c>
      <c r="D107" s="28">
        <f>SUM(D108:D108)</f>
        <v>27000</v>
      </c>
      <c r="E107" s="28"/>
      <c r="F107" s="28">
        <f>SUM(F108:F108)</f>
        <v>27000</v>
      </c>
    </row>
    <row r="108" spans="1:6" x14ac:dyDescent="0.25">
      <c r="A108" s="25"/>
      <c r="B108" s="29">
        <v>321211</v>
      </c>
      <c r="C108" s="25" t="s">
        <v>76</v>
      </c>
      <c r="D108" s="30">
        <v>27000</v>
      </c>
      <c r="E108" s="30"/>
      <c r="F108" s="30">
        <v>27000</v>
      </c>
    </row>
    <row r="109" spans="1:6" x14ac:dyDescent="0.25">
      <c r="A109" s="25"/>
      <c r="B109" s="27">
        <v>3213</v>
      </c>
      <c r="C109" s="20" t="s">
        <v>77</v>
      </c>
      <c r="D109" s="28">
        <f>SUM(D110:D111)</f>
        <v>1645</v>
      </c>
      <c r="E109" s="28"/>
      <c r="F109" s="28">
        <f>SUM(F110:F111)</f>
        <v>1645</v>
      </c>
    </row>
    <row r="110" spans="1:6" x14ac:dyDescent="0.25">
      <c r="A110" s="25"/>
      <c r="B110" s="29">
        <v>32131</v>
      </c>
      <c r="C110" s="25" t="s">
        <v>78</v>
      </c>
      <c r="D110" s="30">
        <v>1100</v>
      </c>
      <c r="E110" s="30"/>
      <c r="F110" s="30">
        <v>1100</v>
      </c>
    </row>
    <row r="111" spans="1:6" x14ac:dyDescent="0.25">
      <c r="A111" s="25"/>
      <c r="B111" s="29">
        <v>32132</v>
      </c>
      <c r="C111" s="25" t="s">
        <v>79</v>
      </c>
      <c r="D111" s="30">
        <v>545</v>
      </c>
      <c r="E111" s="30"/>
      <c r="F111" s="30">
        <v>545</v>
      </c>
    </row>
    <row r="112" spans="1:6" x14ac:dyDescent="0.25">
      <c r="A112" s="25"/>
      <c r="B112" s="27">
        <v>3214</v>
      </c>
      <c r="C112" s="20" t="s">
        <v>80</v>
      </c>
      <c r="D112" s="28">
        <f>D113</f>
        <v>160</v>
      </c>
      <c r="E112" s="28"/>
      <c r="F112" s="28">
        <f>F113</f>
        <v>160</v>
      </c>
    </row>
    <row r="113" spans="1:6" x14ac:dyDescent="0.25">
      <c r="A113" s="25"/>
      <c r="B113" s="29">
        <v>32141</v>
      </c>
      <c r="C113" s="25" t="s">
        <v>81</v>
      </c>
      <c r="D113" s="30">
        <v>160</v>
      </c>
      <c r="E113" s="30"/>
      <c r="F113" s="30">
        <v>160</v>
      </c>
    </row>
    <row r="114" spans="1:6" ht="24.75" x14ac:dyDescent="0.25">
      <c r="A114" s="25"/>
      <c r="B114" s="33">
        <v>3221</v>
      </c>
      <c r="C114" s="34" t="s">
        <v>82</v>
      </c>
      <c r="D114" s="35">
        <f>SUM(D115:D120)</f>
        <v>16198</v>
      </c>
      <c r="E114" s="35"/>
      <c r="F114" s="35">
        <f>SUM(F115:F120)</f>
        <v>16198</v>
      </c>
    </row>
    <row r="115" spans="1:6" x14ac:dyDescent="0.25">
      <c r="A115" s="25"/>
      <c r="B115" s="29">
        <v>322111</v>
      </c>
      <c r="C115" s="25" t="s">
        <v>83</v>
      </c>
      <c r="D115" s="50">
        <v>1200</v>
      </c>
      <c r="E115" s="50"/>
      <c r="F115" s="50">
        <v>1200</v>
      </c>
    </row>
    <row r="116" spans="1:6" x14ac:dyDescent="0.25">
      <c r="A116" s="25"/>
      <c r="B116" s="29">
        <v>322112</v>
      </c>
      <c r="C116" s="25" t="s">
        <v>84</v>
      </c>
      <c r="D116" s="30">
        <v>2000</v>
      </c>
      <c r="E116" s="30"/>
      <c r="F116" s="30">
        <v>2000</v>
      </c>
    </row>
    <row r="117" spans="1:6" x14ac:dyDescent="0.25">
      <c r="A117" s="25"/>
      <c r="B117" s="29">
        <v>32212</v>
      </c>
      <c r="C117" s="25" t="s">
        <v>85</v>
      </c>
      <c r="D117" s="30">
        <v>398</v>
      </c>
      <c r="E117" s="30"/>
      <c r="F117" s="30">
        <v>398</v>
      </c>
    </row>
    <row r="118" spans="1:6" x14ac:dyDescent="0.25">
      <c r="A118" s="25"/>
      <c r="B118" s="29">
        <v>32214</v>
      </c>
      <c r="C118" s="25" t="s">
        <v>86</v>
      </c>
      <c r="D118" s="30">
        <v>4700</v>
      </c>
      <c r="E118" s="30"/>
      <c r="F118" s="30">
        <v>4700</v>
      </c>
    </row>
    <row r="119" spans="1:6" x14ac:dyDescent="0.25">
      <c r="A119" s="25"/>
      <c r="B119" s="29">
        <v>32216</v>
      </c>
      <c r="C119" s="25" t="s">
        <v>87</v>
      </c>
      <c r="D119" s="30">
        <v>6900</v>
      </c>
      <c r="E119" s="30"/>
      <c r="F119" s="30">
        <v>6900</v>
      </c>
    </row>
    <row r="120" spans="1:6" x14ac:dyDescent="0.25">
      <c r="A120" s="25"/>
      <c r="B120" s="29">
        <v>322191</v>
      </c>
      <c r="C120" s="25" t="s">
        <v>88</v>
      </c>
      <c r="D120" s="30">
        <v>1000</v>
      </c>
      <c r="E120" s="30"/>
      <c r="F120" s="30">
        <v>1000</v>
      </c>
    </row>
    <row r="121" spans="1:6" x14ac:dyDescent="0.25">
      <c r="A121" s="25"/>
      <c r="B121" s="33">
        <v>3222</v>
      </c>
      <c r="C121" s="34" t="s">
        <v>62</v>
      </c>
      <c r="D121" s="35">
        <f>SUM(D122)</f>
        <v>29000</v>
      </c>
      <c r="E121" s="35"/>
      <c r="F121" s="35">
        <f>SUM(F122)</f>
        <v>29000</v>
      </c>
    </row>
    <row r="122" spans="1:6" x14ac:dyDescent="0.25">
      <c r="A122" s="25"/>
      <c r="B122" s="47">
        <v>32224</v>
      </c>
      <c r="C122" s="48" t="s">
        <v>63</v>
      </c>
      <c r="D122" s="49">
        <v>29000</v>
      </c>
      <c r="E122" s="49"/>
      <c r="F122" s="49">
        <v>29000</v>
      </c>
    </row>
    <row r="123" spans="1:6" x14ac:dyDescent="0.25">
      <c r="A123" s="25"/>
      <c r="B123" s="33">
        <v>3223</v>
      </c>
      <c r="C123" s="34" t="s">
        <v>64</v>
      </c>
      <c r="D123" s="35">
        <f>SUM(D124:D125)</f>
        <v>20400</v>
      </c>
      <c r="E123" s="35"/>
      <c r="F123" s="35">
        <f>SUM(F124:F125)</f>
        <v>20400</v>
      </c>
    </row>
    <row r="124" spans="1:6" x14ac:dyDescent="0.25">
      <c r="A124" s="25"/>
      <c r="B124" s="47">
        <v>32231</v>
      </c>
      <c r="C124" s="48" t="s">
        <v>89</v>
      </c>
      <c r="D124" s="49">
        <v>8000</v>
      </c>
      <c r="E124" s="49"/>
      <c r="F124" s="49">
        <v>8000</v>
      </c>
    </row>
    <row r="125" spans="1:6" x14ac:dyDescent="0.25">
      <c r="A125" s="25"/>
      <c r="B125" s="47">
        <v>32233</v>
      </c>
      <c r="C125" s="48" t="s">
        <v>65</v>
      </c>
      <c r="D125" s="49">
        <v>12400</v>
      </c>
      <c r="E125" s="49"/>
      <c r="F125" s="49">
        <v>12400</v>
      </c>
    </row>
    <row r="126" spans="1:6" x14ac:dyDescent="0.25">
      <c r="A126" s="25"/>
      <c r="B126" s="33">
        <v>3224</v>
      </c>
      <c r="C126" s="34" t="s">
        <v>90</v>
      </c>
      <c r="D126" s="35">
        <f>SUM(D127)</f>
        <v>1500</v>
      </c>
      <c r="E126" s="35"/>
      <c r="F126" s="35">
        <f>SUM(F127)</f>
        <v>1500</v>
      </c>
    </row>
    <row r="127" spans="1:6" x14ac:dyDescent="0.25">
      <c r="A127" s="25"/>
      <c r="B127" s="47">
        <v>32242</v>
      </c>
      <c r="C127" s="48" t="s">
        <v>90</v>
      </c>
      <c r="D127" s="49">
        <v>1500</v>
      </c>
      <c r="E127" s="49"/>
      <c r="F127" s="49">
        <v>1500</v>
      </c>
    </row>
    <row r="128" spans="1:6" x14ac:dyDescent="0.25">
      <c r="A128" s="25"/>
      <c r="B128" s="33">
        <v>3225</v>
      </c>
      <c r="C128" s="34" t="s">
        <v>91</v>
      </c>
      <c r="D128" s="35">
        <f>SUM(D129)</f>
        <v>3000</v>
      </c>
      <c r="E128" s="35"/>
      <c r="F128" s="35">
        <f>SUM(F129)</f>
        <v>3000</v>
      </c>
    </row>
    <row r="129" spans="1:6" x14ac:dyDescent="0.25">
      <c r="A129" s="25"/>
      <c r="B129" s="47">
        <v>32251</v>
      </c>
      <c r="C129" s="48" t="s">
        <v>92</v>
      </c>
      <c r="D129" s="49">
        <v>3000</v>
      </c>
      <c r="E129" s="49"/>
      <c r="F129" s="49">
        <v>3000</v>
      </c>
    </row>
    <row r="130" spans="1:6" x14ac:dyDescent="0.25">
      <c r="A130" s="25"/>
      <c r="B130" s="33">
        <v>3227</v>
      </c>
      <c r="C130" s="34" t="s">
        <v>93</v>
      </c>
      <c r="D130" s="35">
        <f>SUM(D131)</f>
        <v>3400</v>
      </c>
      <c r="E130" s="35"/>
      <c r="F130" s="35">
        <f>SUM(F131)</f>
        <v>3400</v>
      </c>
    </row>
    <row r="131" spans="1:6" x14ac:dyDescent="0.25">
      <c r="A131" s="25"/>
      <c r="B131" s="47">
        <v>32271</v>
      </c>
      <c r="C131" s="48" t="s">
        <v>93</v>
      </c>
      <c r="D131" s="49">
        <v>3400</v>
      </c>
      <c r="E131" s="49"/>
      <c r="F131" s="49">
        <v>3400</v>
      </c>
    </row>
    <row r="132" spans="1:6" x14ac:dyDescent="0.25">
      <c r="A132" s="25"/>
      <c r="B132" s="33">
        <v>3231</v>
      </c>
      <c r="C132" s="34" t="s">
        <v>94</v>
      </c>
      <c r="D132" s="35">
        <f>SUM(D133:D135)</f>
        <v>1785</v>
      </c>
      <c r="E132" s="35"/>
      <c r="F132" s="35">
        <f>SUM(F133:F135)</f>
        <v>1785</v>
      </c>
    </row>
    <row r="133" spans="1:6" x14ac:dyDescent="0.25">
      <c r="A133" s="25"/>
      <c r="B133" s="47">
        <v>32311</v>
      </c>
      <c r="C133" s="48" t="s">
        <v>95</v>
      </c>
      <c r="D133" s="49">
        <v>1050</v>
      </c>
      <c r="E133" s="49"/>
      <c r="F133" s="49">
        <v>1050</v>
      </c>
    </row>
    <row r="134" spans="1:6" x14ac:dyDescent="0.25">
      <c r="A134" s="25"/>
      <c r="B134" s="47">
        <v>32313</v>
      </c>
      <c r="C134" s="48" t="s">
        <v>96</v>
      </c>
      <c r="D134" s="49">
        <v>300</v>
      </c>
      <c r="E134" s="49"/>
      <c r="F134" s="49">
        <v>300</v>
      </c>
    </row>
    <row r="135" spans="1:6" x14ac:dyDescent="0.25">
      <c r="A135" s="25"/>
      <c r="B135" s="47">
        <v>32319</v>
      </c>
      <c r="C135" s="48" t="s">
        <v>97</v>
      </c>
      <c r="D135" s="49">
        <v>435</v>
      </c>
      <c r="E135" s="49"/>
      <c r="F135" s="49">
        <v>435</v>
      </c>
    </row>
    <row r="136" spans="1:6" x14ac:dyDescent="0.25">
      <c r="A136" s="25"/>
      <c r="B136" s="33">
        <v>3232</v>
      </c>
      <c r="C136" s="34" t="s">
        <v>66</v>
      </c>
      <c r="D136" s="35">
        <f>SUM(D137:D138)</f>
        <v>4165</v>
      </c>
      <c r="E136" s="35"/>
      <c r="F136" s="35">
        <f>SUM(F137:F138)</f>
        <v>4165</v>
      </c>
    </row>
    <row r="137" spans="1:6" x14ac:dyDescent="0.25">
      <c r="A137" s="25"/>
      <c r="B137" s="47">
        <v>32322</v>
      </c>
      <c r="C137" s="48" t="s">
        <v>98</v>
      </c>
      <c r="D137" s="49">
        <v>2100</v>
      </c>
      <c r="E137" s="49"/>
      <c r="F137" s="78">
        <v>2100</v>
      </c>
    </row>
    <row r="138" spans="1:6" x14ac:dyDescent="0.25">
      <c r="A138" s="25"/>
      <c r="B138" s="47">
        <v>32329</v>
      </c>
      <c r="C138" s="48" t="s">
        <v>99</v>
      </c>
      <c r="D138" s="49">
        <v>2065</v>
      </c>
      <c r="E138" s="49"/>
      <c r="F138" s="49">
        <v>2065</v>
      </c>
    </row>
    <row r="139" spans="1:6" x14ac:dyDescent="0.25">
      <c r="A139" s="25"/>
      <c r="B139" s="33">
        <v>3234</v>
      </c>
      <c r="C139" s="34" t="s">
        <v>100</v>
      </c>
      <c r="D139" s="35">
        <f>SUM(D140:D143)</f>
        <v>4620</v>
      </c>
      <c r="E139" s="35"/>
      <c r="F139" s="35">
        <f>SUM(F140:F143)</f>
        <v>4620</v>
      </c>
    </row>
    <row r="140" spans="1:6" x14ac:dyDescent="0.25">
      <c r="A140" s="25"/>
      <c r="B140" s="47">
        <v>32341</v>
      </c>
      <c r="C140" s="48" t="s">
        <v>101</v>
      </c>
      <c r="D140" s="49">
        <v>2500</v>
      </c>
      <c r="E140" s="49"/>
      <c r="F140" s="49">
        <v>2500</v>
      </c>
    </row>
    <row r="141" spans="1:6" x14ac:dyDescent="0.25">
      <c r="A141" s="25"/>
      <c r="B141" s="47">
        <v>32342</v>
      </c>
      <c r="C141" s="48" t="s">
        <v>102</v>
      </c>
      <c r="D141" s="49">
        <v>1500</v>
      </c>
      <c r="E141" s="49"/>
      <c r="F141" s="49">
        <v>1500</v>
      </c>
    </row>
    <row r="142" spans="1:6" x14ac:dyDescent="0.25">
      <c r="A142" s="25"/>
      <c r="B142" s="47">
        <v>32343</v>
      </c>
      <c r="C142" s="48" t="s">
        <v>103</v>
      </c>
      <c r="D142" s="49">
        <v>420</v>
      </c>
      <c r="E142" s="49"/>
      <c r="F142" s="49">
        <v>420</v>
      </c>
    </row>
    <row r="143" spans="1:6" x14ac:dyDescent="0.25">
      <c r="A143" s="25"/>
      <c r="B143" s="47">
        <v>32344</v>
      </c>
      <c r="C143" s="48" t="s">
        <v>104</v>
      </c>
      <c r="D143" s="49">
        <v>200</v>
      </c>
      <c r="E143" s="49"/>
      <c r="F143" s="49">
        <v>200</v>
      </c>
    </row>
    <row r="144" spans="1:6" x14ac:dyDescent="0.25">
      <c r="A144" s="25"/>
      <c r="B144" s="33">
        <v>3235</v>
      </c>
      <c r="C144" s="34" t="s">
        <v>105</v>
      </c>
      <c r="D144" s="35">
        <f>SUM(D145:D146)</f>
        <v>650</v>
      </c>
      <c r="E144" s="35"/>
      <c r="F144" s="35">
        <f>SUM(F145:F146)</f>
        <v>650</v>
      </c>
    </row>
    <row r="145" spans="1:6" x14ac:dyDescent="0.25">
      <c r="A145" s="25"/>
      <c r="B145" s="29">
        <v>32352</v>
      </c>
      <c r="C145" s="25" t="s">
        <v>106</v>
      </c>
      <c r="D145" s="30">
        <v>600</v>
      </c>
      <c r="E145" s="30"/>
      <c r="F145" s="30">
        <v>600</v>
      </c>
    </row>
    <row r="146" spans="1:6" x14ac:dyDescent="0.25">
      <c r="A146" s="25"/>
      <c r="B146" s="29">
        <v>32354</v>
      </c>
      <c r="C146" s="25" t="s">
        <v>107</v>
      </c>
      <c r="D146" s="30">
        <v>50</v>
      </c>
      <c r="E146" s="30"/>
      <c r="F146" s="30">
        <v>50</v>
      </c>
    </row>
    <row r="147" spans="1:6" x14ac:dyDescent="0.25">
      <c r="A147" s="25"/>
      <c r="B147" s="33">
        <v>3236</v>
      </c>
      <c r="C147" s="34" t="s">
        <v>108</v>
      </c>
      <c r="D147" s="35">
        <f>SUM(D148:D149)</f>
        <v>2100</v>
      </c>
      <c r="E147" s="35"/>
      <c r="F147" s="35">
        <f>SUM(F148:F149)</f>
        <v>2100</v>
      </c>
    </row>
    <row r="148" spans="1:6" x14ac:dyDescent="0.25">
      <c r="A148" s="25"/>
      <c r="B148" s="47">
        <v>32361</v>
      </c>
      <c r="C148" s="48" t="s">
        <v>109</v>
      </c>
      <c r="D148" s="49">
        <v>1720</v>
      </c>
      <c r="E148" s="49"/>
      <c r="F148" s="49">
        <v>1720</v>
      </c>
    </row>
    <row r="149" spans="1:6" x14ac:dyDescent="0.25">
      <c r="A149" s="25"/>
      <c r="B149" s="47">
        <v>32369</v>
      </c>
      <c r="C149" s="48" t="s">
        <v>110</v>
      </c>
      <c r="D149" s="49">
        <v>380</v>
      </c>
      <c r="E149" s="49"/>
      <c r="F149" s="49">
        <v>380</v>
      </c>
    </row>
    <row r="150" spans="1:6" x14ac:dyDescent="0.25">
      <c r="A150" s="25"/>
      <c r="B150" s="33">
        <v>3237</v>
      </c>
      <c r="C150" s="34" t="s">
        <v>111</v>
      </c>
      <c r="D150" s="35">
        <f>SUM(D151:D153)</f>
        <v>1282</v>
      </c>
      <c r="E150" s="35"/>
      <c r="F150" s="35">
        <f>SUM(F151:F153)</f>
        <v>1282</v>
      </c>
    </row>
    <row r="151" spans="1:6" x14ac:dyDescent="0.25">
      <c r="A151" s="25"/>
      <c r="B151" s="47">
        <v>32373</v>
      </c>
      <c r="C151" s="48" t="s">
        <v>112</v>
      </c>
      <c r="D151" s="49">
        <v>150</v>
      </c>
      <c r="E151" s="49"/>
      <c r="F151" s="49">
        <v>150</v>
      </c>
    </row>
    <row r="152" spans="1:6" x14ac:dyDescent="0.25">
      <c r="A152" s="25"/>
      <c r="B152" s="47">
        <v>32376</v>
      </c>
      <c r="C152" s="48" t="s">
        <v>113</v>
      </c>
      <c r="D152" s="49">
        <v>160</v>
      </c>
      <c r="E152" s="49"/>
      <c r="F152" s="49">
        <v>160</v>
      </c>
    </row>
    <row r="153" spans="1:6" x14ac:dyDescent="0.25">
      <c r="A153" s="25"/>
      <c r="B153" s="47">
        <v>32379</v>
      </c>
      <c r="C153" s="48" t="s">
        <v>114</v>
      </c>
      <c r="D153" s="49">
        <v>972</v>
      </c>
      <c r="E153" s="49"/>
      <c r="F153" s="49">
        <v>972</v>
      </c>
    </row>
    <row r="154" spans="1:6" x14ac:dyDescent="0.25">
      <c r="A154" s="25"/>
      <c r="B154" s="33">
        <v>3238</v>
      </c>
      <c r="C154" s="34" t="s">
        <v>115</v>
      </c>
      <c r="D154" s="35">
        <f>SUM(D155:D156)</f>
        <v>2100</v>
      </c>
      <c r="E154" s="35"/>
      <c r="F154" s="35">
        <f>SUM(F155:F156)</f>
        <v>2100</v>
      </c>
    </row>
    <row r="155" spans="1:6" x14ac:dyDescent="0.25">
      <c r="A155" s="25"/>
      <c r="B155" s="47">
        <v>32381</v>
      </c>
      <c r="C155" s="48" t="s">
        <v>116</v>
      </c>
      <c r="D155" s="49">
        <v>1300</v>
      </c>
      <c r="E155" s="49"/>
      <c r="F155" s="49">
        <v>1300</v>
      </c>
    </row>
    <row r="156" spans="1:6" x14ac:dyDescent="0.25">
      <c r="A156" s="25"/>
      <c r="B156" s="47">
        <v>32389</v>
      </c>
      <c r="C156" s="48" t="s">
        <v>117</v>
      </c>
      <c r="D156" s="49">
        <v>800</v>
      </c>
      <c r="E156" s="49"/>
      <c r="F156" s="49">
        <v>800</v>
      </c>
    </row>
    <row r="157" spans="1:6" x14ac:dyDescent="0.25">
      <c r="A157" s="25"/>
      <c r="B157" s="33">
        <v>3239</v>
      </c>
      <c r="C157" s="34" t="s">
        <v>118</v>
      </c>
      <c r="D157" s="35">
        <f>SUM(D158:D162)</f>
        <v>5275</v>
      </c>
      <c r="E157" s="35"/>
      <c r="F157" s="35">
        <f>SUM(F158:F162)</f>
        <v>5275</v>
      </c>
    </row>
    <row r="158" spans="1:6" x14ac:dyDescent="0.25">
      <c r="A158" s="25"/>
      <c r="B158" s="47">
        <v>32391</v>
      </c>
      <c r="C158" s="48" t="s">
        <v>119</v>
      </c>
      <c r="D158" s="49">
        <v>100</v>
      </c>
      <c r="E158" s="49"/>
      <c r="F158" s="49">
        <v>100</v>
      </c>
    </row>
    <row r="159" spans="1:6" hidden="1" x14ac:dyDescent="0.25">
      <c r="A159" s="25"/>
      <c r="B159" s="47">
        <v>32392</v>
      </c>
      <c r="C159" s="48" t="s">
        <v>120</v>
      </c>
      <c r="D159" s="49">
        <v>0</v>
      </c>
      <c r="E159" s="49"/>
      <c r="F159" s="49">
        <v>0</v>
      </c>
    </row>
    <row r="160" spans="1:6" hidden="1" x14ac:dyDescent="0.25">
      <c r="A160" s="25"/>
      <c r="B160" s="47">
        <v>32397</v>
      </c>
      <c r="C160" s="48" t="s">
        <v>121</v>
      </c>
      <c r="D160" s="49">
        <v>0</v>
      </c>
      <c r="E160" s="49"/>
      <c r="F160" s="49">
        <v>0</v>
      </c>
    </row>
    <row r="161" spans="1:6" x14ac:dyDescent="0.25">
      <c r="A161" s="25"/>
      <c r="B161" s="47">
        <v>323991</v>
      </c>
      <c r="C161" s="48" t="s">
        <v>157</v>
      </c>
      <c r="D161" s="49">
        <v>1990</v>
      </c>
      <c r="E161" s="49"/>
      <c r="F161" s="49">
        <v>1990</v>
      </c>
    </row>
    <row r="162" spans="1:6" x14ac:dyDescent="0.25">
      <c r="A162" s="25"/>
      <c r="B162" s="47">
        <v>323992</v>
      </c>
      <c r="C162" s="48" t="s">
        <v>122</v>
      </c>
      <c r="D162" s="49">
        <v>3185</v>
      </c>
      <c r="E162" s="49"/>
      <c r="F162" s="49">
        <v>3185</v>
      </c>
    </row>
    <row r="163" spans="1:6" x14ac:dyDescent="0.25">
      <c r="A163" s="25"/>
      <c r="B163" s="27">
        <v>3291</v>
      </c>
      <c r="C163" s="20" t="str">
        <f>'[1]Grad - dostava'!$C$139</f>
        <v>Naknade za rad predstavničkih i izvršnih tijela</v>
      </c>
      <c r="D163" s="28">
        <f>D164</f>
        <v>1465</v>
      </c>
      <c r="E163" s="28"/>
      <c r="F163" s="28">
        <f>F164</f>
        <v>1465</v>
      </c>
    </row>
    <row r="164" spans="1:6" x14ac:dyDescent="0.25">
      <c r="A164" s="25"/>
      <c r="B164" s="47">
        <v>92911</v>
      </c>
      <c r="C164" s="48" t="s">
        <v>123</v>
      </c>
      <c r="D164" s="49">
        <v>1465</v>
      </c>
      <c r="E164" s="49"/>
      <c r="F164" s="49">
        <v>1465</v>
      </c>
    </row>
    <row r="165" spans="1:6" x14ac:dyDescent="0.25">
      <c r="A165" s="25"/>
      <c r="B165" s="33">
        <v>3292</v>
      </c>
      <c r="C165" s="34" t="s">
        <v>124</v>
      </c>
      <c r="D165" s="35">
        <f>D167+D166</f>
        <v>3128</v>
      </c>
      <c r="E165" s="35"/>
      <c r="F165" s="35">
        <f>F167+F166</f>
        <v>3128</v>
      </c>
    </row>
    <row r="166" spans="1:6" x14ac:dyDescent="0.25">
      <c r="A166" s="25"/>
      <c r="B166" s="47">
        <v>32922</v>
      </c>
      <c r="C166" s="48" t="s">
        <v>125</v>
      </c>
      <c r="D166" s="49">
        <v>2180</v>
      </c>
      <c r="E166" s="49"/>
      <c r="F166" s="49">
        <v>2180</v>
      </c>
    </row>
    <row r="167" spans="1:6" x14ac:dyDescent="0.25">
      <c r="A167" s="25"/>
      <c r="B167" s="47">
        <v>32923</v>
      </c>
      <c r="C167" s="48" t="s">
        <v>126</v>
      </c>
      <c r="D167" s="49">
        <v>948</v>
      </c>
      <c r="E167" s="49"/>
      <c r="F167" s="49">
        <v>948</v>
      </c>
    </row>
    <row r="168" spans="1:6" x14ac:dyDescent="0.25">
      <c r="A168" s="25"/>
      <c r="B168" s="33">
        <v>3295</v>
      </c>
      <c r="C168" s="34" t="s">
        <v>127</v>
      </c>
      <c r="D168" s="35">
        <f>D169+D170</f>
        <v>0</v>
      </c>
      <c r="E168" s="35"/>
      <c r="F168" s="35">
        <f>F169+F170</f>
        <v>0</v>
      </c>
    </row>
    <row r="169" spans="1:6" x14ac:dyDescent="0.25">
      <c r="A169" s="48"/>
      <c r="B169" s="47">
        <v>32955</v>
      </c>
      <c r="C169" s="48" t="s">
        <v>128</v>
      </c>
      <c r="D169" s="49">
        <v>0</v>
      </c>
      <c r="E169" s="49"/>
      <c r="F169" s="49">
        <v>0</v>
      </c>
    </row>
    <row r="170" spans="1:6" x14ac:dyDescent="0.25">
      <c r="A170" s="34"/>
      <c r="B170" s="47">
        <v>32959</v>
      </c>
      <c r="C170" s="48" t="s">
        <v>129</v>
      </c>
      <c r="D170" s="49">
        <v>0</v>
      </c>
      <c r="E170" s="49"/>
      <c r="F170" s="49">
        <v>0</v>
      </c>
    </row>
    <row r="171" spans="1:6" x14ac:dyDescent="0.25">
      <c r="A171" s="48"/>
      <c r="B171" s="33">
        <v>3299</v>
      </c>
      <c r="C171" s="34" t="s">
        <v>67</v>
      </c>
      <c r="D171" s="35">
        <f>SUM(D172:D173)</f>
        <v>305</v>
      </c>
      <c r="E171" s="35"/>
      <c r="F171" s="35">
        <f>SUM(F172:F173)</f>
        <v>305</v>
      </c>
    </row>
    <row r="172" spans="1:6" x14ac:dyDescent="0.25">
      <c r="A172" s="48"/>
      <c r="B172" s="47">
        <v>32991</v>
      </c>
      <c r="C172" s="48" t="s">
        <v>130</v>
      </c>
      <c r="D172" s="49">
        <v>105</v>
      </c>
      <c r="E172" s="49"/>
      <c r="F172" s="49">
        <v>105</v>
      </c>
    </row>
    <row r="173" spans="1:6" x14ac:dyDescent="0.25">
      <c r="A173" s="48"/>
      <c r="B173" s="47">
        <v>32999</v>
      </c>
      <c r="C173" s="48" t="s">
        <v>68</v>
      </c>
      <c r="D173" s="49">
        <v>200</v>
      </c>
      <c r="E173" s="49"/>
      <c r="F173" s="49">
        <v>200</v>
      </c>
    </row>
    <row r="174" spans="1:6" x14ac:dyDescent="0.25">
      <c r="A174" s="48"/>
      <c r="B174" s="53">
        <v>34</v>
      </c>
      <c r="C174" s="34" t="s">
        <v>154</v>
      </c>
      <c r="D174" s="35">
        <f>D175</f>
        <v>1300</v>
      </c>
      <c r="E174" s="35"/>
      <c r="F174" s="35">
        <f>F175</f>
        <v>1300</v>
      </c>
    </row>
    <row r="175" spans="1:6" x14ac:dyDescent="0.25">
      <c r="A175" s="48"/>
      <c r="B175" s="33">
        <v>3431</v>
      </c>
      <c r="C175" s="34" t="s">
        <v>131</v>
      </c>
      <c r="D175" s="35">
        <f>SUM(D176:D176)</f>
        <v>1300</v>
      </c>
      <c r="E175" s="35"/>
      <c r="F175" s="35">
        <f>SUM(F176:F176)</f>
        <v>1300</v>
      </c>
    </row>
    <row r="176" spans="1:6" x14ac:dyDescent="0.25">
      <c r="A176" s="48"/>
      <c r="B176" s="47">
        <v>34312</v>
      </c>
      <c r="C176" s="48" t="s">
        <v>132</v>
      </c>
      <c r="D176" s="49">
        <v>1300</v>
      </c>
      <c r="E176" s="49"/>
      <c r="F176" s="49">
        <v>1300</v>
      </c>
    </row>
    <row r="177" spans="1:6" ht="17.25" customHeight="1" x14ac:dyDescent="0.25">
      <c r="A177" s="17" t="s">
        <v>218</v>
      </c>
      <c r="B177" s="31"/>
      <c r="C177" s="17" t="s">
        <v>217</v>
      </c>
      <c r="D177" s="32">
        <f>D185</f>
        <v>0</v>
      </c>
      <c r="E177" s="32">
        <f>SUM(E178:E188)</f>
        <v>10690.630000000001</v>
      </c>
      <c r="F177" s="32">
        <f>F178+F185</f>
        <v>10690.630000000001</v>
      </c>
    </row>
    <row r="178" spans="1:6" ht="17.25" customHeight="1" x14ac:dyDescent="0.25">
      <c r="A178" s="20"/>
      <c r="B178" s="39">
        <v>3</v>
      </c>
      <c r="C178" s="20" t="s">
        <v>148</v>
      </c>
      <c r="D178" s="28">
        <f>D179+D182</f>
        <v>0</v>
      </c>
      <c r="E178" s="28"/>
      <c r="F178" s="28">
        <f t="shared" ref="F178" si="11">F179+F182</f>
        <v>8690.630000000001</v>
      </c>
    </row>
    <row r="179" spans="1:6" ht="17.25" customHeight="1" x14ac:dyDescent="0.25">
      <c r="A179" s="20"/>
      <c r="B179" s="39">
        <v>31</v>
      </c>
      <c r="C179" s="20" t="s">
        <v>149</v>
      </c>
      <c r="D179" s="28">
        <f>D180</f>
        <v>0</v>
      </c>
      <c r="E179" s="28"/>
      <c r="F179" s="28">
        <f t="shared" ref="F179" si="12">F180</f>
        <v>7490.63</v>
      </c>
    </row>
    <row r="180" spans="1:6" ht="17.25" customHeight="1" x14ac:dyDescent="0.25">
      <c r="A180" s="20"/>
      <c r="B180" s="27">
        <v>3121</v>
      </c>
      <c r="C180" s="20" t="s">
        <v>69</v>
      </c>
      <c r="D180" s="28">
        <f>D181</f>
        <v>0</v>
      </c>
      <c r="E180" s="28"/>
      <c r="F180" s="28">
        <f t="shared" ref="F180" si="13">F181</f>
        <v>7490.63</v>
      </c>
    </row>
    <row r="181" spans="1:6" ht="17.25" customHeight="1" x14ac:dyDescent="0.25">
      <c r="A181" s="20"/>
      <c r="B181" s="29">
        <v>31215</v>
      </c>
      <c r="C181" s="25" t="s">
        <v>153</v>
      </c>
      <c r="D181" s="30">
        <v>0</v>
      </c>
      <c r="E181" s="30">
        <v>7490.63</v>
      </c>
      <c r="F181" s="77">
        <v>7490.63</v>
      </c>
    </row>
    <row r="182" spans="1:6" ht="17.25" customHeight="1" x14ac:dyDescent="0.25">
      <c r="A182" s="20"/>
      <c r="B182" s="53">
        <v>32</v>
      </c>
      <c r="C182" s="34" t="s">
        <v>150</v>
      </c>
      <c r="D182" s="28">
        <f>D183</f>
        <v>0</v>
      </c>
      <c r="E182" s="28"/>
      <c r="F182" s="28">
        <f t="shared" ref="F182" si="14">F183</f>
        <v>1200</v>
      </c>
    </row>
    <row r="183" spans="1:6" ht="17.25" customHeight="1" x14ac:dyDescent="0.25">
      <c r="A183" s="20"/>
      <c r="B183" s="33">
        <v>3232</v>
      </c>
      <c r="C183" s="34" t="s">
        <v>66</v>
      </c>
      <c r="D183" s="28">
        <f>D184</f>
        <v>0</v>
      </c>
      <c r="E183" s="28"/>
      <c r="F183" s="28">
        <f t="shared" ref="F183" si="15">F184</f>
        <v>1200</v>
      </c>
    </row>
    <row r="184" spans="1:6" ht="17.25" customHeight="1" x14ac:dyDescent="0.25">
      <c r="A184" s="20"/>
      <c r="B184" s="47">
        <v>32322</v>
      </c>
      <c r="C184" s="48" t="s">
        <v>231</v>
      </c>
      <c r="D184" s="30">
        <v>0</v>
      </c>
      <c r="E184" s="30">
        <v>1200</v>
      </c>
      <c r="F184" s="77">
        <v>1200</v>
      </c>
    </row>
    <row r="185" spans="1:6" x14ac:dyDescent="0.25">
      <c r="A185" s="48"/>
      <c r="B185" s="53">
        <v>4</v>
      </c>
      <c r="C185" s="34" t="s">
        <v>151</v>
      </c>
      <c r="D185" s="35">
        <f t="shared" ref="D185:F186" si="16">D186</f>
        <v>0</v>
      </c>
      <c r="E185" s="35"/>
      <c r="F185" s="35">
        <f t="shared" si="16"/>
        <v>2000</v>
      </c>
    </row>
    <row r="186" spans="1:6" x14ac:dyDescent="0.25">
      <c r="A186" s="48"/>
      <c r="B186" s="53">
        <v>42</v>
      </c>
      <c r="C186" s="34" t="s">
        <v>151</v>
      </c>
      <c r="D186" s="35">
        <f t="shared" si="16"/>
        <v>0</v>
      </c>
      <c r="E186" s="35"/>
      <c r="F186" s="35">
        <f t="shared" si="16"/>
        <v>2000</v>
      </c>
    </row>
    <row r="187" spans="1:6" x14ac:dyDescent="0.25">
      <c r="A187" s="48"/>
      <c r="B187" s="33">
        <v>4221</v>
      </c>
      <c r="C187" s="34" t="s">
        <v>215</v>
      </c>
      <c r="D187" s="35">
        <f>SUM(D188)</f>
        <v>0</v>
      </c>
      <c r="E187" s="35"/>
      <c r="F187" s="35">
        <f>SUM(F188)</f>
        <v>2000</v>
      </c>
    </row>
    <row r="188" spans="1:6" x14ac:dyDescent="0.25">
      <c r="A188" s="48"/>
      <c r="B188" s="29">
        <v>42212</v>
      </c>
      <c r="C188" s="25" t="s">
        <v>216</v>
      </c>
      <c r="D188" s="30">
        <v>0</v>
      </c>
      <c r="E188" s="30">
        <v>2000</v>
      </c>
      <c r="F188" s="79">
        <v>2000</v>
      </c>
    </row>
    <row r="189" spans="1:6" x14ac:dyDescent="0.25">
      <c r="A189" s="17" t="s">
        <v>183</v>
      </c>
      <c r="B189" s="18" t="s">
        <v>5</v>
      </c>
      <c r="C189" s="17" t="s">
        <v>190</v>
      </c>
      <c r="D189" s="19">
        <f>D190+D200+D205+D210</f>
        <v>5203.33</v>
      </c>
      <c r="E189" s="19">
        <f>E190+E200+E205+E210</f>
        <v>2494.54</v>
      </c>
      <c r="F189" s="19">
        <f>F190+F200+F205+F210</f>
        <v>7697.87</v>
      </c>
    </row>
    <row r="190" spans="1:6" x14ac:dyDescent="0.25">
      <c r="A190" s="17" t="s">
        <v>189</v>
      </c>
      <c r="B190" s="18"/>
      <c r="C190" s="17" t="s">
        <v>191</v>
      </c>
      <c r="D190" s="19">
        <f>D191+D196</f>
        <v>5203.33</v>
      </c>
      <c r="E190" s="19">
        <f>SUM(E191:E199)</f>
        <v>-133.33000000000001</v>
      </c>
      <c r="F190" s="19">
        <f t="shared" ref="F190" si="17">F191+F196</f>
        <v>5070</v>
      </c>
    </row>
    <row r="191" spans="1:6" x14ac:dyDescent="0.25">
      <c r="A191" s="63"/>
      <c r="B191" s="39">
        <v>3</v>
      </c>
      <c r="C191" s="20" t="s">
        <v>148</v>
      </c>
      <c r="D191" s="23">
        <f t="shared" ref="D191:F191" si="18">D192</f>
        <v>4679.33</v>
      </c>
      <c r="E191" s="23"/>
      <c r="F191" s="23">
        <f t="shared" si="18"/>
        <v>4546</v>
      </c>
    </row>
    <row r="192" spans="1:6" x14ac:dyDescent="0.25">
      <c r="A192" s="63"/>
      <c r="B192" s="53">
        <v>32</v>
      </c>
      <c r="C192" s="34" t="s">
        <v>150</v>
      </c>
      <c r="D192" s="23">
        <f>D193</f>
        <v>4679.33</v>
      </c>
      <c r="E192" s="23"/>
      <c r="F192" s="23">
        <f>F193</f>
        <v>4546</v>
      </c>
    </row>
    <row r="193" spans="1:6" x14ac:dyDescent="0.25">
      <c r="A193" s="66"/>
      <c r="B193" s="33">
        <v>3221</v>
      </c>
      <c r="C193" s="34" t="s">
        <v>134</v>
      </c>
      <c r="D193" s="35">
        <f>SUM(D194,D195)</f>
        <v>4679.33</v>
      </c>
      <c r="E193" s="35"/>
      <c r="F193" s="35">
        <f>SUM(F194,F195)</f>
        <v>4546</v>
      </c>
    </row>
    <row r="194" spans="1:6" x14ac:dyDescent="0.25">
      <c r="A194" s="64"/>
      <c r="B194" s="29">
        <v>32212</v>
      </c>
      <c r="C194" s="25" t="s">
        <v>85</v>
      </c>
      <c r="D194" s="30">
        <v>0</v>
      </c>
      <c r="E194" s="30"/>
      <c r="F194" s="30">
        <v>0</v>
      </c>
    </row>
    <row r="195" spans="1:6" x14ac:dyDescent="0.25">
      <c r="A195" s="64"/>
      <c r="B195" s="29">
        <v>32219</v>
      </c>
      <c r="C195" s="25" t="s">
        <v>88</v>
      </c>
      <c r="D195" s="30">
        <v>4679.33</v>
      </c>
      <c r="E195" s="30">
        <v>-133.33000000000001</v>
      </c>
      <c r="F195" s="77">
        <v>4546</v>
      </c>
    </row>
    <row r="196" spans="1:6" x14ac:dyDescent="0.25">
      <c r="A196" s="64"/>
      <c r="B196" s="53">
        <v>4</v>
      </c>
      <c r="C196" s="34" t="s">
        <v>151</v>
      </c>
      <c r="D196" s="35">
        <f t="shared" ref="D196:F198" si="19">D197</f>
        <v>524</v>
      </c>
      <c r="E196" s="35"/>
      <c r="F196" s="35">
        <f t="shared" si="19"/>
        <v>524</v>
      </c>
    </row>
    <row r="197" spans="1:6" x14ac:dyDescent="0.25">
      <c r="A197" s="64"/>
      <c r="B197" s="53">
        <v>42</v>
      </c>
      <c r="C197" s="34" t="s">
        <v>151</v>
      </c>
      <c r="D197" s="35">
        <f t="shared" si="19"/>
        <v>524</v>
      </c>
      <c r="E197" s="35"/>
      <c r="F197" s="35">
        <f t="shared" si="19"/>
        <v>524</v>
      </c>
    </row>
    <row r="198" spans="1:6" x14ac:dyDescent="0.25">
      <c r="A198" s="64"/>
      <c r="B198" s="33">
        <v>4227</v>
      </c>
      <c r="C198" s="34" t="s">
        <v>133</v>
      </c>
      <c r="D198" s="35">
        <f t="shared" si="19"/>
        <v>524</v>
      </c>
      <c r="E198" s="35"/>
      <c r="F198" s="35">
        <f t="shared" si="19"/>
        <v>524</v>
      </c>
    </row>
    <row r="199" spans="1:6" x14ac:dyDescent="0.25">
      <c r="A199" s="64"/>
      <c r="B199" s="29">
        <v>42273</v>
      </c>
      <c r="C199" s="25" t="s">
        <v>135</v>
      </c>
      <c r="D199" s="30">
        <v>524</v>
      </c>
      <c r="E199" s="30"/>
      <c r="F199" s="30">
        <v>524</v>
      </c>
    </row>
    <row r="200" spans="1:6" ht="24.75" x14ac:dyDescent="0.25">
      <c r="A200" s="17" t="s">
        <v>224</v>
      </c>
      <c r="B200" s="18"/>
      <c r="C200" s="17" t="s">
        <v>225</v>
      </c>
      <c r="D200" s="32">
        <f>D201</f>
        <v>0</v>
      </c>
      <c r="E200" s="32">
        <f>SUM(E201:E204)</f>
        <v>0.63</v>
      </c>
      <c r="F200" s="32">
        <f t="shared" ref="F200" si="20">F201</f>
        <v>0.63</v>
      </c>
    </row>
    <row r="201" spans="1:6" x14ac:dyDescent="0.25">
      <c r="A201" s="63"/>
      <c r="B201" s="39">
        <v>3</v>
      </c>
      <c r="C201" s="20" t="s">
        <v>148</v>
      </c>
      <c r="D201" s="28">
        <f>D202</f>
        <v>0</v>
      </c>
      <c r="E201" s="28"/>
      <c r="F201" s="28">
        <f t="shared" ref="F201" si="21">F202</f>
        <v>0.63</v>
      </c>
    </row>
    <row r="202" spans="1:6" x14ac:dyDescent="0.25">
      <c r="A202" s="63"/>
      <c r="B202" s="53">
        <v>32</v>
      </c>
      <c r="C202" s="34" t="s">
        <v>150</v>
      </c>
      <c r="D202" s="28">
        <f>D203</f>
        <v>0</v>
      </c>
      <c r="E202" s="28"/>
      <c r="F202" s="28">
        <f t="shared" ref="F202" si="22">F203</f>
        <v>0.63</v>
      </c>
    </row>
    <row r="203" spans="1:6" x14ac:dyDescent="0.25">
      <c r="A203" s="66"/>
      <c r="B203" s="33">
        <v>3221</v>
      </c>
      <c r="C203" s="34" t="s">
        <v>134</v>
      </c>
      <c r="D203" s="28">
        <f>D204</f>
        <v>0</v>
      </c>
      <c r="E203" s="28"/>
      <c r="F203" s="28">
        <f t="shared" ref="F203" si="23">F204</f>
        <v>0.63</v>
      </c>
    </row>
    <row r="204" spans="1:6" x14ac:dyDescent="0.25">
      <c r="A204" s="64"/>
      <c r="B204" s="29">
        <v>32219</v>
      </c>
      <c r="C204" s="25" t="s">
        <v>88</v>
      </c>
      <c r="D204" s="30">
        <v>0</v>
      </c>
      <c r="E204" s="30">
        <v>0.63</v>
      </c>
      <c r="F204" s="77">
        <v>0.63</v>
      </c>
    </row>
    <row r="205" spans="1:6" x14ac:dyDescent="0.25">
      <c r="A205" s="17" t="s">
        <v>192</v>
      </c>
      <c r="B205" s="18"/>
      <c r="C205" s="17" t="s">
        <v>193</v>
      </c>
      <c r="D205" s="19">
        <f t="shared" ref="D205:F208" si="24">D206</f>
        <v>0</v>
      </c>
      <c r="E205" s="19">
        <f>SUM(E206:E209)</f>
        <v>2495</v>
      </c>
      <c r="F205" s="19">
        <f t="shared" si="24"/>
        <v>2495</v>
      </c>
    </row>
    <row r="206" spans="1:6" x14ac:dyDescent="0.25">
      <c r="A206" s="20"/>
      <c r="B206" s="39">
        <v>3</v>
      </c>
      <c r="C206" s="20" t="s">
        <v>148</v>
      </c>
      <c r="D206" s="23">
        <f t="shared" si="24"/>
        <v>0</v>
      </c>
      <c r="E206" s="23"/>
      <c r="F206" s="23">
        <f t="shared" si="24"/>
        <v>2495</v>
      </c>
    </row>
    <row r="207" spans="1:6" x14ac:dyDescent="0.25">
      <c r="A207" s="20"/>
      <c r="B207" s="53">
        <v>32</v>
      </c>
      <c r="C207" s="34" t="s">
        <v>150</v>
      </c>
      <c r="D207" s="23">
        <f t="shared" si="24"/>
        <v>0</v>
      </c>
      <c r="E207" s="23"/>
      <c r="F207" s="23">
        <f t="shared" si="24"/>
        <v>2495</v>
      </c>
    </row>
    <row r="208" spans="1:6" x14ac:dyDescent="0.25">
      <c r="A208" s="64"/>
      <c r="B208" s="33">
        <v>3222</v>
      </c>
      <c r="C208" s="34" t="s">
        <v>62</v>
      </c>
      <c r="D208" s="28">
        <f t="shared" si="24"/>
        <v>0</v>
      </c>
      <c r="E208" s="28"/>
      <c r="F208" s="28">
        <f t="shared" si="24"/>
        <v>2495</v>
      </c>
    </row>
    <row r="209" spans="1:6" x14ac:dyDescent="0.25">
      <c r="A209" s="64"/>
      <c r="B209" s="47">
        <v>32224</v>
      </c>
      <c r="C209" s="48" t="s">
        <v>63</v>
      </c>
      <c r="D209" s="30">
        <v>0</v>
      </c>
      <c r="E209" s="30">
        <v>2495</v>
      </c>
      <c r="F209" s="77">
        <v>2495</v>
      </c>
    </row>
    <row r="210" spans="1:6" x14ac:dyDescent="0.25">
      <c r="A210" s="17" t="s">
        <v>214</v>
      </c>
      <c r="B210" s="18"/>
      <c r="C210" s="17" t="s">
        <v>167</v>
      </c>
      <c r="D210" s="19">
        <f>D211+D221</f>
        <v>0</v>
      </c>
      <c r="E210" s="19">
        <f>SUM(E211:E214)</f>
        <v>132.24</v>
      </c>
      <c r="F210" s="19">
        <f>F211</f>
        <v>132.24</v>
      </c>
    </row>
    <row r="211" spans="1:6" x14ac:dyDescent="0.25">
      <c r="A211" s="63"/>
      <c r="B211" s="39">
        <v>3</v>
      </c>
      <c r="C211" s="20" t="s">
        <v>148</v>
      </c>
      <c r="D211" s="23">
        <f t="shared" ref="D211:F211" si="25">D212</f>
        <v>0</v>
      </c>
      <c r="E211" s="23"/>
      <c r="F211" s="23">
        <f t="shared" si="25"/>
        <v>132.24</v>
      </c>
    </row>
    <row r="212" spans="1:6" x14ac:dyDescent="0.25">
      <c r="A212" s="63"/>
      <c r="B212" s="53">
        <v>32</v>
      </c>
      <c r="C212" s="34" t="s">
        <v>150</v>
      </c>
      <c r="D212" s="23">
        <f>D213</f>
        <v>0</v>
      </c>
      <c r="E212" s="23"/>
      <c r="F212" s="23">
        <f>F213</f>
        <v>132.24</v>
      </c>
    </row>
    <row r="213" spans="1:6" x14ac:dyDescent="0.25">
      <c r="A213" s="66"/>
      <c r="B213" s="33">
        <v>3221</v>
      </c>
      <c r="C213" s="34" t="s">
        <v>134</v>
      </c>
      <c r="D213" s="35">
        <f>SUM(D214,D215)</f>
        <v>0</v>
      </c>
      <c r="E213" s="35"/>
      <c r="F213" s="35">
        <f>F214</f>
        <v>132.24</v>
      </c>
    </row>
    <row r="214" spans="1:6" x14ac:dyDescent="0.25">
      <c r="A214" s="64"/>
      <c r="B214" s="29">
        <v>32219</v>
      </c>
      <c r="C214" s="25" t="s">
        <v>88</v>
      </c>
      <c r="D214" s="30">
        <v>0</v>
      </c>
      <c r="E214" s="30">
        <v>132.24</v>
      </c>
      <c r="F214" s="77">
        <v>132.24</v>
      </c>
    </row>
    <row r="215" spans="1:6" x14ac:dyDescent="0.25">
      <c r="A215" s="65" t="s">
        <v>188</v>
      </c>
      <c r="B215" s="31"/>
      <c r="C215" s="17" t="s">
        <v>51</v>
      </c>
      <c r="D215" s="32">
        <f>D216+D221</f>
        <v>0</v>
      </c>
      <c r="E215" s="32">
        <f>E216+E221</f>
        <v>1851.57</v>
      </c>
      <c r="F215" s="32">
        <f>F216+F221</f>
        <v>1851.57</v>
      </c>
    </row>
    <row r="216" spans="1:6" x14ac:dyDescent="0.25">
      <c r="A216" s="65" t="s">
        <v>226</v>
      </c>
      <c r="B216" s="31"/>
      <c r="C216" s="17" t="s">
        <v>227</v>
      </c>
      <c r="D216" s="32">
        <f>D217</f>
        <v>0</v>
      </c>
      <c r="E216" s="32">
        <f>SUM(E217:E220)</f>
        <v>150</v>
      </c>
      <c r="F216" s="32">
        <f t="shared" ref="F216" si="26">F217</f>
        <v>150</v>
      </c>
    </row>
    <row r="217" spans="1:6" x14ac:dyDescent="0.25">
      <c r="A217" s="63"/>
      <c r="B217" s="39">
        <v>3</v>
      </c>
      <c r="C217" s="20" t="s">
        <v>148</v>
      </c>
      <c r="D217" s="28">
        <f>D218</f>
        <v>0</v>
      </c>
      <c r="E217" s="28"/>
      <c r="F217" s="28">
        <f t="shared" ref="F217" si="27">F218</f>
        <v>150</v>
      </c>
    </row>
    <row r="218" spans="1:6" x14ac:dyDescent="0.25">
      <c r="A218" s="63"/>
      <c r="B218" s="53">
        <v>32</v>
      </c>
      <c r="C218" s="34" t="s">
        <v>150</v>
      </c>
      <c r="D218" s="28">
        <f>D219</f>
        <v>0</v>
      </c>
      <c r="E218" s="28"/>
      <c r="F218" s="28">
        <f t="shared" ref="F218" si="28">F219</f>
        <v>150</v>
      </c>
    </row>
    <row r="219" spans="1:6" x14ac:dyDescent="0.25">
      <c r="A219" s="63"/>
      <c r="B219" s="33">
        <v>3299</v>
      </c>
      <c r="C219" s="34" t="s">
        <v>67</v>
      </c>
      <c r="D219" s="28">
        <f>D220</f>
        <v>0</v>
      </c>
      <c r="E219" s="28"/>
      <c r="F219" s="28">
        <f t="shared" ref="F219" si="29">F220</f>
        <v>150</v>
      </c>
    </row>
    <row r="220" spans="1:6" x14ac:dyDescent="0.25">
      <c r="A220" s="63"/>
      <c r="B220" s="47">
        <v>32999</v>
      </c>
      <c r="C220" s="48" t="s">
        <v>68</v>
      </c>
      <c r="D220" s="30">
        <v>0</v>
      </c>
      <c r="E220" s="30">
        <v>150</v>
      </c>
      <c r="F220" s="30">
        <v>150</v>
      </c>
    </row>
    <row r="221" spans="1:6" ht="24.75" x14ac:dyDescent="0.25">
      <c r="A221" s="65" t="s">
        <v>194</v>
      </c>
      <c r="B221" s="31"/>
      <c r="C221" s="17" t="s">
        <v>162</v>
      </c>
      <c r="D221" s="32">
        <f>D222+D226</f>
        <v>0</v>
      </c>
      <c r="E221" s="32">
        <f>SUM(E222:E228)</f>
        <v>1701.57</v>
      </c>
      <c r="F221" s="32">
        <f>F222+F226</f>
        <v>1701.57</v>
      </c>
    </row>
    <row r="222" spans="1:6" x14ac:dyDescent="0.25">
      <c r="A222" s="63"/>
      <c r="B222" s="39">
        <v>3</v>
      </c>
      <c r="C222" s="20" t="s">
        <v>148</v>
      </c>
      <c r="D222" s="23">
        <f t="shared" ref="D222:F227" si="30">D223</f>
        <v>0</v>
      </c>
      <c r="E222" s="23"/>
      <c r="F222" s="23">
        <f t="shared" si="30"/>
        <v>261.57</v>
      </c>
    </row>
    <row r="223" spans="1:6" x14ac:dyDescent="0.25">
      <c r="A223" s="63"/>
      <c r="B223" s="53">
        <v>32</v>
      </c>
      <c r="C223" s="34" t="s">
        <v>150</v>
      </c>
      <c r="D223" s="23">
        <f>D224+D225</f>
        <v>0</v>
      </c>
      <c r="E223" s="23"/>
      <c r="F223" s="23">
        <f>F224+F225</f>
        <v>261.57</v>
      </c>
    </row>
    <row r="224" spans="1:6" x14ac:dyDescent="0.25">
      <c r="A224" s="63"/>
      <c r="B224" s="29">
        <v>322195</v>
      </c>
      <c r="C224" s="25" t="s">
        <v>88</v>
      </c>
      <c r="D224" s="26">
        <v>0</v>
      </c>
      <c r="E224" s="26">
        <v>91.92</v>
      </c>
      <c r="F224" s="76">
        <v>91.92</v>
      </c>
    </row>
    <row r="225" spans="1:6" x14ac:dyDescent="0.25">
      <c r="A225" s="63"/>
      <c r="B225" s="29">
        <v>32999</v>
      </c>
      <c r="C225" s="25" t="s">
        <v>68</v>
      </c>
      <c r="D225" s="26">
        <v>0</v>
      </c>
      <c r="E225" s="26">
        <v>169.65</v>
      </c>
      <c r="F225" s="76">
        <v>169.65</v>
      </c>
    </row>
    <row r="226" spans="1:6" x14ac:dyDescent="0.25">
      <c r="A226" s="63"/>
      <c r="B226" s="53">
        <v>4</v>
      </c>
      <c r="C226" s="34" t="s">
        <v>151</v>
      </c>
      <c r="D226" s="35">
        <f t="shared" si="30"/>
        <v>0</v>
      </c>
      <c r="E226" s="35"/>
      <c r="F226" s="35">
        <f t="shared" si="30"/>
        <v>1440</v>
      </c>
    </row>
    <row r="227" spans="1:6" x14ac:dyDescent="0.25">
      <c r="A227" s="63"/>
      <c r="B227" s="53">
        <v>42</v>
      </c>
      <c r="C227" s="34" t="s">
        <v>151</v>
      </c>
      <c r="D227" s="35">
        <f t="shared" si="30"/>
        <v>0</v>
      </c>
      <c r="E227" s="35"/>
      <c r="F227" s="35">
        <f t="shared" si="30"/>
        <v>1440</v>
      </c>
    </row>
    <row r="228" spans="1:6" x14ac:dyDescent="0.25">
      <c r="A228" s="63"/>
      <c r="B228" s="29">
        <v>422735</v>
      </c>
      <c r="C228" s="25" t="s">
        <v>136</v>
      </c>
      <c r="D228" s="30">
        <v>0</v>
      </c>
      <c r="E228" s="30">
        <v>1440</v>
      </c>
      <c r="F228" s="77">
        <v>1440</v>
      </c>
    </row>
    <row r="229" spans="1:6" x14ac:dyDescent="0.25">
      <c r="A229" s="43" t="s">
        <v>57</v>
      </c>
      <c r="B229" s="44" t="s">
        <v>137</v>
      </c>
      <c r="C229" s="43" t="s">
        <v>138</v>
      </c>
      <c r="D229" s="45">
        <f>SUM(D230)</f>
        <v>5580</v>
      </c>
      <c r="E229" s="45">
        <f>E230</f>
        <v>1.22</v>
      </c>
      <c r="F229" s="45">
        <f>SUM(F230)</f>
        <v>5581.2199999999993</v>
      </c>
    </row>
    <row r="230" spans="1:6" x14ac:dyDescent="0.25">
      <c r="A230" s="14" t="s">
        <v>14</v>
      </c>
      <c r="B230" s="15" t="s">
        <v>5</v>
      </c>
      <c r="C230" s="14" t="s">
        <v>15</v>
      </c>
      <c r="D230" s="16">
        <f>D231+D244</f>
        <v>5580</v>
      </c>
      <c r="E230" s="16">
        <f>E231+E244</f>
        <v>1.22</v>
      </c>
      <c r="F230" s="16">
        <f>F231+F244</f>
        <v>5581.2199999999993</v>
      </c>
    </row>
    <row r="231" spans="1:6" x14ac:dyDescent="0.25">
      <c r="A231" s="17" t="s">
        <v>182</v>
      </c>
      <c r="B231" s="18" t="s">
        <v>5</v>
      </c>
      <c r="C231" s="17" t="s">
        <v>10</v>
      </c>
      <c r="D231" s="19">
        <f>D232</f>
        <v>3550</v>
      </c>
      <c r="E231" s="19">
        <f>E232</f>
        <v>0</v>
      </c>
      <c r="F231" s="19">
        <f t="shared" ref="F231" si="31">F232</f>
        <v>3549.9999999999995</v>
      </c>
    </row>
    <row r="232" spans="1:6" x14ac:dyDescent="0.25">
      <c r="A232" s="17" t="s">
        <v>195</v>
      </c>
      <c r="B232" s="18"/>
      <c r="C232" s="17" t="s">
        <v>21</v>
      </c>
      <c r="D232" s="19">
        <f>D233</f>
        <v>3550</v>
      </c>
      <c r="E232" s="19">
        <f>SUM(E233:E243)</f>
        <v>0</v>
      </c>
      <c r="F232" s="19">
        <f t="shared" ref="F232" si="32">F233</f>
        <v>3549.9999999999995</v>
      </c>
    </row>
    <row r="233" spans="1:6" x14ac:dyDescent="0.25">
      <c r="A233" s="63"/>
      <c r="B233" s="39">
        <v>3</v>
      </c>
      <c r="C233" s="20" t="s">
        <v>148</v>
      </c>
      <c r="D233" s="23">
        <f>D234+D239</f>
        <v>3550</v>
      </c>
      <c r="E233" s="23"/>
      <c r="F233" s="23">
        <f>F234+F239</f>
        <v>3549.9999999999995</v>
      </c>
    </row>
    <row r="234" spans="1:6" x14ac:dyDescent="0.25">
      <c r="A234" s="63"/>
      <c r="B234" s="39">
        <v>31</v>
      </c>
      <c r="C234" s="20" t="s">
        <v>149</v>
      </c>
      <c r="D234" s="23">
        <f>D235+D237</f>
        <v>3345</v>
      </c>
      <c r="E234" s="23"/>
      <c r="F234" s="23">
        <f>F235+F237</f>
        <v>3046.3999999999996</v>
      </c>
    </row>
    <row r="235" spans="1:6" x14ac:dyDescent="0.25">
      <c r="A235" s="66"/>
      <c r="B235" s="33">
        <v>3111</v>
      </c>
      <c r="C235" s="34" t="s">
        <v>139</v>
      </c>
      <c r="D235" s="35">
        <f>D236</f>
        <v>2870</v>
      </c>
      <c r="E235" s="35"/>
      <c r="F235" s="35">
        <f>F236</f>
        <v>2613.6999999999998</v>
      </c>
    </row>
    <row r="236" spans="1:6" x14ac:dyDescent="0.25">
      <c r="A236" s="64"/>
      <c r="B236" s="29">
        <v>31111</v>
      </c>
      <c r="C236" s="25" t="s">
        <v>139</v>
      </c>
      <c r="D236" s="30">
        <v>2870</v>
      </c>
      <c r="E236" s="30">
        <v>-256.3</v>
      </c>
      <c r="F236" s="77">
        <v>2613.6999999999998</v>
      </c>
    </row>
    <row r="237" spans="1:6" x14ac:dyDescent="0.25">
      <c r="A237" s="66"/>
      <c r="B237" s="33">
        <v>3132</v>
      </c>
      <c r="C237" s="34" t="s">
        <v>140</v>
      </c>
      <c r="D237" s="35">
        <f>SUM(D238)</f>
        <v>475</v>
      </c>
      <c r="E237" s="35"/>
      <c r="F237" s="35">
        <f>SUM(F238)</f>
        <v>432.7</v>
      </c>
    </row>
    <row r="238" spans="1:6" x14ac:dyDescent="0.25">
      <c r="A238" s="64"/>
      <c r="B238" s="29">
        <v>31321</v>
      </c>
      <c r="C238" s="25" t="s">
        <v>141</v>
      </c>
      <c r="D238" s="30">
        <v>475</v>
      </c>
      <c r="E238" s="30">
        <v>-42.3</v>
      </c>
      <c r="F238" s="77">
        <v>432.7</v>
      </c>
    </row>
    <row r="239" spans="1:6" x14ac:dyDescent="0.25">
      <c r="A239" s="64"/>
      <c r="B239" s="53">
        <v>32</v>
      </c>
      <c r="C239" s="34" t="s">
        <v>150</v>
      </c>
      <c r="D239" s="35">
        <f>D240+D242</f>
        <v>205</v>
      </c>
      <c r="E239" s="35"/>
      <c r="F239" s="35">
        <f>F240+F242</f>
        <v>503.6</v>
      </c>
    </row>
    <row r="240" spans="1:6" x14ac:dyDescent="0.25">
      <c r="A240" s="64"/>
      <c r="B240" s="27">
        <v>3212</v>
      </c>
      <c r="C240" s="20" t="s">
        <v>75</v>
      </c>
      <c r="D240" s="28">
        <f>D241</f>
        <v>205</v>
      </c>
      <c r="E240" s="28"/>
      <c r="F240" s="28">
        <f>F241</f>
        <v>205</v>
      </c>
    </row>
    <row r="241" spans="1:6" x14ac:dyDescent="0.25">
      <c r="A241" s="64"/>
      <c r="B241" s="29">
        <v>32121</v>
      </c>
      <c r="C241" s="25" t="s">
        <v>75</v>
      </c>
      <c r="D241" s="30">
        <v>205</v>
      </c>
      <c r="E241" s="30"/>
      <c r="F241" s="30">
        <v>205</v>
      </c>
    </row>
    <row r="242" spans="1:6" x14ac:dyDescent="0.25">
      <c r="A242" s="64"/>
      <c r="B242" s="33">
        <v>3237</v>
      </c>
      <c r="C242" s="34" t="s">
        <v>111</v>
      </c>
      <c r="D242" s="35">
        <f>D243</f>
        <v>0</v>
      </c>
      <c r="E242" s="35"/>
      <c r="F242" s="35">
        <f>F243</f>
        <v>298.60000000000002</v>
      </c>
    </row>
    <row r="243" spans="1:6" x14ac:dyDescent="0.25">
      <c r="A243" s="64"/>
      <c r="B243" s="29">
        <v>32372</v>
      </c>
      <c r="C243" s="25" t="s">
        <v>111</v>
      </c>
      <c r="D243" s="30">
        <v>0</v>
      </c>
      <c r="E243" s="30">
        <v>298.60000000000002</v>
      </c>
      <c r="F243" s="77">
        <v>298.60000000000002</v>
      </c>
    </row>
    <row r="244" spans="1:6" x14ac:dyDescent="0.25">
      <c r="A244" s="65" t="s">
        <v>183</v>
      </c>
      <c r="B244" s="18" t="s">
        <v>5</v>
      </c>
      <c r="C244" s="17" t="s">
        <v>190</v>
      </c>
      <c r="D244" s="19">
        <f>D245+D258</f>
        <v>2030</v>
      </c>
      <c r="E244" s="19">
        <f>E245+E258</f>
        <v>1.22</v>
      </c>
      <c r="F244" s="19">
        <f t="shared" ref="F244" si="33">F245+F258</f>
        <v>2031.22</v>
      </c>
    </row>
    <row r="245" spans="1:6" x14ac:dyDescent="0.25">
      <c r="A245" s="65" t="s">
        <v>196</v>
      </c>
      <c r="B245" s="18"/>
      <c r="C245" s="17" t="s">
        <v>197</v>
      </c>
      <c r="D245" s="19">
        <f>D246+D254</f>
        <v>2030</v>
      </c>
      <c r="E245" s="19">
        <v>0</v>
      </c>
      <c r="F245" s="19">
        <f>F246+F254</f>
        <v>2030</v>
      </c>
    </row>
    <row r="246" spans="1:6" x14ac:dyDescent="0.25">
      <c r="A246" s="63"/>
      <c r="B246" s="39">
        <v>3</v>
      </c>
      <c r="C246" s="20" t="s">
        <v>148</v>
      </c>
      <c r="D246" s="23">
        <f>D247</f>
        <v>1500</v>
      </c>
      <c r="E246" s="23"/>
      <c r="F246" s="23">
        <f>F247</f>
        <v>1500</v>
      </c>
    </row>
    <row r="247" spans="1:6" x14ac:dyDescent="0.25">
      <c r="A247" s="63"/>
      <c r="B247" s="53">
        <v>32</v>
      </c>
      <c r="C247" s="34" t="s">
        <v>150</v>
      </c>
      <c r="D247" s="23">
        <f>D248+D252</f>
        <v>1500</v>
      </c>
      <c r="E247" s="23"/>
      <c r="F247" s="23">
        <f>F248+F252</f>
        <v>1500</v>
      </c>
    </row>
    <row r="248" spans="1:6" x14ac:dyDescent="0.25">
      <c r="A248" s="66"/>
      <c r="B248" s="33">
        <v>3221</v>
      </c>
      <c r="C248" s="34" t="s">
        <v>142</v>
      </c>
      <c r="D248" s="35">
        <f>SUM(D249:D251)</f>
        <v>1500</v>
      </c>
      <c r="E248" s="35"/>
      <c r="F248" s="35">
        <f>SUM(F249:F251)</f>
        <v>1500</v>
      </c>
    </row>
    <row r="249" spans="1:6" x14ac:dyDescent="0.25">
      <c r="A249" s="66"/>
      <c r="B249" s="29">
        <v>32211</v>
      </c>
      <c r="C249" s="25" t="s">
        <v>84</v>
      </c>
      <c r="D249" s="30">
        <v>375.8</v>
      </c>
      <c r="E249" s="30"/>
      <c r="F249" s="30">
        <v>375.8</v>
      </c>
    </row>
    <row r="250" spans="1:6" x14ac:dyDescent="0.25">
      <c r="A250" s="64"/>
      <c r="B250" s="29">
        <v>32212</v>
      </c>
      <c r="C250" s="25" t="s">
        <v>85</v>
      </c>
      <c r="D250" s="30">
        <v>0</v>
      </c>
      <c r="E250" s="30"/>
      <c r="F250" s="30">
        <v>0</v>
      </c>
    </row>
    <row r="251" spans="1:6" x14ac:dyDescent="0.25">
      <c r="A251" s="64"/>
      <c r="B251" s="29">
        <v>32219</v>
      </c>
      <c r="C251" s="25" t="s">
        <v>88</v>
      </c>
      <c r="D251" s="30">
        <v>1124.2</v>
      </c>
      <c r="E251" s="30"/>
      <c r="F251" s="30">
        <v>1124.2</v>
      </c>
    </row>
    <row r="252" spans="1:6" x14ac:dyDescent="0.25">
      <c r="A252" s="66"/>
      <c r="B252" s="27">
        <v>3213</v>
      </c>
      <c r="C252" s="20" t="s">
        <v>77</v>
      </c>
      <c r="D252" s="35">
        <f>SUM(D253)</f>
        <v>0</v>
      </c>
      <c r="E252" s="35"/>
      <c r="F252" s="35">
        <f>SUM(F253)</f>
        <v>0</v>
      </c>
    </row>
    <row r="253" spans="1:6" x14ac:dyDescent="0.25">
      <c r="A253" s="64"/>
      <c r="B253" s="29">
        <v>32131</v>
      </c>
      <c r="C253" s="25" t="s">
        <v>78</v>
      </c>
      <c r="D253" s="30">
        <v>0</v>
      </c>
      <c r="E253" s="30"/>
      <c r="F253" s="30">
        <v>0</v>
      </c>
    </row>
    <row r="254" spans="1:6" x14ac:dyDescent="0.25">
      <c r="A254" s="64"/>
      <c r="B254" s="53">
        <v>4</v>
      </c>
      <c r="C254" s="34" t="s">
        <v>151</v>
      </c>
      <c r="D254" s="35">
        <f t="shared" ref="D254:F255" si="34">D255</f>
        <v>530</v>
      </c>
      <c r="E254" s="35"/>
      <c r="F254" s="35">
        <f t="shared" si="34"/>
        <v>530</v>
      </c>
    </row>
    <row r="255" spans="1:6" x14ac:dyDescent="0.25">
      <c r="A255" s="64"/>
      <c r="B255" s="53">
        <v>42</v>
      </c>
      <c r="C255" s="34" t="s">
        <v>151</v>
      </c>
      <c r="D255" s="35">
        <f t="shared" si="34"/>
        <v>530</v>
      </c>
      <c r="E255" s="35"/>
      <c r="F255" s="35">
        <f t="shared" si="34"/>
        <v>530</v>
      </c>
    </row>
    <row r="256" spans="1:6" x14ac:dyDescent="0.25">
      <c r="A256" s="66"/>
      <c r="B256" s="33">
        <v>4227</v>
      </c>
      <c r="C256" s="34" t="s">
        <v>133</v>
      </c>
      <c r="D256" s="35">
        <f>SUM(D257)</f>
        <v>530</v>
      </c>
      <c r="E256" s="35"/>
      <c r="F256" s="35">
        <f>SUM(F257)</f>
        <v>530</v>
      </c>
    </row>
    <row r="257" spans="1:6" x14ac:dyDescent="0.25">
      <c r="A257" s="64"/>
      <c r="B257" s="29">
        <v>42273</v>
      </c>
      <c r="C257" s="25" t="s">
        <v>135</v>
      </c>
      <c r="D257" s="30">
        <v>530</v>
      </c>
      <c r="E257" s="30"/>
      <c r="F257" s="30">
        <v>530</v>
      </c>
    </row>
    <row r="258" spans="1:6" ht="24.75" x14ac:dyDescent="0.25">
      <c r="A258" s="65" t="s">
        <v>222</v>
      </c>
      <c r="B258" s="18"/>
      <c r="C258" s="17" t="s">
        <v>223</v>
      </c>
      <c r="D258" s="19">
        <f>D259</f>
        <v>0</v>
      </c>
      <c r="E258" s="19">
        <f>SUM(E259:E262)</f>
        <v>1.22</v>
      </c>
      <c r="F258" s="19">
        <f t="shared" ref="F258" si="35">F259</f>
        <v>1.22</v>
      </c>
    </row>
    <row r="259" spans="1:6" x14ac:dyDescent="0.25">
      <c r="A259" s="64"/>
      <c r="B259" s="39">
        <v>3</v>
      </c>
      <c r="C259" s="20" t="s">
        <v>148</v>
      </c>
      <c r="D259" s="23">
        <f>D260</f>
        <v>0</v>
      </c>
      <c r="E259" s="23"/>
      <c r="F259" s="23">
        <f t="shared" ref="F259" si="36">F260</f>
        <v>1.22</v>
      </c>
    </row>
    <row r="260" spans="1:6" x14ac:dyDescent="0.25">
      <c r="A260" s="64"/>
      <c r="B260" s="53">
        <v>32</v>
      </c>
      <c r="C260" s="34" t="s">
        <v>150</v>
      </c>
      <c r="D260" s="23">
        <f>D261</f>
        <v>0</v>
      </c>
      <c r="E260" s="23"/>
      <c r="F260" s="23">
        <f t="shared" ref="F260" si="37">F261</f>
        <v>1.22</v>
      </c>
    </row>
    <row r="261" spans="1:6" x14ac:dyDescent="0.25">
      <c r="A261" s="64"/>
      <c r="B261" s="33">
        <v>3221</v>
      </c>
      <c r="C261" s="34" t="s">
        <v>142</v>
      </c>
      <c r="D261" s="35">
        <f>D262</f>
        <v>0</v>
      </c>
      <c r="E261" s="35"/>
      <c r="F261" s="35">
        <f t="shared" ref="F261" si="38">F262</f>
        <v>1.22</v>
      </c>
    </row>
    <row r="262" spans="1:6" x14ac:dyDescent="0.25">
      <c r="A262" s="64"/>
      <c r="B262" s="29">
        <v>32219</v>
      </c>
      <c r="C262" s="25" t="s">
        <v>88</v>
      </c>
      <c r="D262" s="30">
        <v>0</v>
      </c>
      <c r="E262" s="30">
        <v>1.22</v>
      </c>
      <c r="F262" s="77">
        <v>1.22</v>
      </c>
    </row>
    <row r="263" spans="1:6" x14ac:dyDescent="0.25">
      <c r="A263" s="43" t="s">
        <v>57</v>
      </c>
      <c r="B263" s="44" t="s">
        <v>143</v>
      </c>
      <c r="C263" s="43" t="s">
        <v>228</v>
      </c>
      <c r="D263" s="45">
        <f>SUM(D264)</f>
        <v>0</v>
      </c>
      <c r="E263" s="45">
        <f>E264</f>
        <v>10622.84</v>
      </c>
      <c r="F263" s="45">
        <f>F264</f>
        <v>10622.84</v>
      </c>
    </row>
    <row r="264" spans="1:6" x14ac:dyDescent="0.25">
      <c r="A264" s="14" t="s">
        <v>14</v>
      </c>
      <c r="B264" s="15" t="s">
        <v>5</v>
      </c>
      <c r="C264" s="14" t="s">
        <v>15</v>
      </c>
      <c r="D264" s="16">
        <f>D265</f>
        <v>0</v>
      </c>
      <c r="E264" s="16">
        <f>E265</f>
        <v>10622.84</v>
      </c>
      <c r="F264" s="16">
        <f>F265</f>
        <v>10622.84</v>
      </c>
    </row>
    <row r="265" spans="1:6" x14ac:dyDescent="0.25">
      <c r="A265" s="17" t="s">
        <v>183</v>
      </c>
      <c r="B265" s="18" t="s">
        <v>5</v>
      </c>
      <c r="C265" s="17" t="s">
        <v>190</v>
      </c>
      <c r="D265" s="19">
        <f>D266+D277</f>
        <v>0</v>
      </c>
      <c r="E265" s="19">
        <f>E266+E277</f>
        <v>10622.84</v>
      </c>
      <c r="F265" s="19">
        <f>F266+F277</f>
        <v>10622.84</v>
      </c>
    </row>
    <row r="266" spans="1:6" x14ac:dyDescent="0.25">
      <c r="A266" s="17" t="s">
        <v>198</v>
      </c>
      <c r="B266" s="18"/>
      <c r="C266" s="17" t="s">
        <v>156</v>
      </c>
      <c r="D266" s="19">
        <f>D267+D271</f>
        <v>0</v>
      </c>
      <c r="E266" s="19">
        <f>SUM(E267:E276)</f>
        <v>5632.04</v>
      </c>
      <c r="F266" s="19">
        <f>F267+F271</f>
        <v>5632.04</v>
      </c>
    </row>
    <row r="267" spans="1:6" x14ac:dyDescent="0.25">
      <c r="A267" s="20"/>
      <c r="B267" s="39">
        <v>3</v>
      </c>
      <c r="C267" s="20" t="s">
        <v>148</v>
      </c>
      <c r="D267" s="23">
        <f t="shared" ref="D267:F269" si="39">D268</f>
        <v>0</v>
      </c>
      <c r="E267" s="23"/>
      <c r="F267" s="23">
        <f t="shared" si="39"/>
        <v>1784.56</v>
      </c>
    </row>
    <row r="268" spans="1:6" x14ac:dyDescent="0.25">
      <c r="A268" s="20"/>
      <c r="B268" s="53">
        <v>32</v>
      </c>
      <c r="C268" s="34" t="s">
        <v>150</v>
      </c>
      <c r="D268" s="23">
        <f t="shared" si="39"/>
        <v>0</v>
      </c>
      <c r="E268" s="23"/>
      <c r="F268" s="23">
        <f t="shared" si="39"/>
        <v>1784.56</v>
      </c>
    </row>
    <row r="269" spans="1:6" x14ac:dyDescent="0.25">
      <c r="A269" s="20"/>
      <c r="B269" s="21">
        <v>3233</v>
      </c>
      <c r="C269" s="20" t="s">
        <v>163</v>
      </c>
      <c r="D269" s="23">
        <f t="shared" si="39"/>
        <v>0</v>
      </c>
      <c r="E269" s="23"/>
      <c r="F269" s="23">
        <f t="shared" si="39"/>
        <v>1784.56</v>
      </c>
    </row>
    <row r="270" spans="1:6" x14ac:dyDescent="0.25">
      <c r="A270" s="20"/>
      <c r="B270" s="24">
        <v>32334</v>
      </c>
      <c r="C270" s="25" t="s">
        <v>144</v>
      </c>
      <c r="D270" s="26">
        <v>0</v>
      </c>
      <c r="E270" s="26">
        <v>1784.56</v>
      </c>
      <c r="F270" s="76">
        <v>1784.56</v>
      </c>
    </row>
    <row r="271" spans="1:6" x14ac:dyDescent="0.25">
      <c r="A271" s="20"/>
      <c r="B271" s="53">
        <v>4</v>
      </c>
      <c r="C271" s="34" t="s">
        <v>151</v>
      </c>
      <c r="D271" s="23">
        <f>D272</f>
        <v>0</v>
      </c>
      <c r="E271" s="23"/>
      <c r="F271" s="23">
        <f>F272</f>
        <v>3847.48</v>
      </c>
    </row>
    <row r="272" spans="1:6" x14ac:dyDescent="0.25">
      <c r="A272" s="20"/>
      <c r="B272" s="53">
        <v>42</v>
      </c>
      <c r="C272" s="34" t="s">
        <v>151</v>
      </c>
      <c r="D272" s="23">
        <f>D273+D275</f>
        <v>0</v>
      </c>
      <c r="E272" s="23"/>
      <c r="F272" s="23">
        <f>F273+F275</f>
        <v>3847.48</v>
      </c>
    </row>
    <row r="273" spans="1:6" x14ac:dyDescent="0.25">
      <c r="A273" s="20"/>
      <c r="B273" s="33">
        <v>4222</v>
      </c>
      <c r="C273" s="34" t="s">
        <v>233</v>
      </c>
      <c r="D273" s="23">
        <f>D274</f>
        <v>0</v>
      </c>
      <c r="E273" s="23"/>
      <c r="F273" s="23">
        <f t="shared" ref="F273:F275" si="40">F274</f>
        <v>2847.48</v>
      </c>
    </row>
    <row r="274" spans="1:6" x14ac:dyDescent="0.25">
      <c r="A274" s="20"/>
      <c r="B274" s="29">
        <v>42221</v>
      </c>
      <c r="C274" s="25" t="s">
        <v>232</v>
      </c>
      <c r="D274" s="26">
        <v>0</v>
      </c>
      <c r="E274" s="26">
        <v>2847.48</v>
      </c>
      <c r="F274" s="76">
        <v>2847.48</v>
      </c>
    </row>
    <row r="275" spans="1:6" x14ac:dyDescent="0.25">
      <c r="A275" s="20"/>
      <c r="B275" s="33">
        <v>4227</v>
      </c>
      <c r="C275" s="34" t="s">
        <v>133</v>
      </c>
      <c r="D275" s="23">
        <f>D276</f>
        <v>0</v>
      </c>
      <c r="E275" s="23"/>
      <c r="F275" s="23">
        <f t="shared" si="40"/>
        <v>1000</v>
      </c>
    </row>
    <row r="276" spans="1:6" x14ac:dyDescent="0.25">
      <c r="A276" s="20"/>
      <c r="B276" s="29">
        <v>422734</v>
      </c>
      <c r="C276" s="25" t="s">
        <v>135</v>
      </c>
      <c r="D276" s="26">
        <v>0</v>
      </c>
      <c r="E276" s="26">
        <v>1000</v>
      </c>
      <c r="F276" s="76">
        <v>1000</v>
      </c>
    </row>
    <row r="277" spans="1:6" ht="24.75" x14ac:dyDescent="0.25">
      <c r="A277" s="17" t="s">
        <v>219</v>
      </c>
      <c r="B277" s="18"/>
      <c r="C277" s="17" t="s">
        <v>220</v>
      </c>
      <c r="D277" s="19">
        <f>D278+D287</f>
        <v>0</v>
      </c>
      <c r="E277" s="19">
        <f>SUM(E278:E290)</f>
        <v>4990.8</v>
      </c>
      <c r="F277" s="19">
        <f t="shared" ref="F277" si="41">F278+F287</f>
        <v>4990.8</v>
      </c>
    </row>
    <row r="278" spans="1:6" x14ac:dyDescent="0.25">
      <c r="A278" s="20"/>
      <c r="B278" s="39">
        <v>3</v>
      </c>
      <c r="C278" s="20" t="s">
        <v>148</v>
      </c>
      <c r="D278" s="23">
        <f>D279</f>
        <v>0</v>
      </c>
      <c r="E278" s="23"/>
      <c r="F278" s="23">
        <f t="shared" ref="F278" si="42">F279</f>
        <v>2990.8</v>
      </c>
    </row>
    <row r="279" spans="1:6" x14ac:dyDescent="0.25">
      <c r="A279" s="20"/>
      <c r="B279" s="53">
        <v>32</v>
      </c>
      <c r="C279" s="34" t="s">
        <v>150</v>
      </c>
      <c r="D279" s="23">
        <f>D280+D283+D285</f>
        <v>0</v>
      </c>
      <c r="E279" s="23"/>
      <c r="F279" s="23">
        <f t="shared" ref="F279" si="43">F280+F283+F285</f>
        <v>2990.8</v>
      </c>
    </row>
    <row r="280" spans="1:6" x14ac:dyDescent="0.25">
      <c r="A280" s="20"/>
      <c r="B280" s="27">
        <v>3211</v>
      </c>
      <c r="C280" s="20" t="s">
        <v>71</v>
      </c>
      <c r="D280" s="23">
        <f>D281+D282</f>
        <v>0</v>
      </c>
      <c r="E280" s="23"/>
      <c r="F280" s="23">
        <f t="shared" ref="F280" si="44">F281+F282</f>
        <v>990.8</v>
      </c>
    </row>
    <row r="281" spans="1:6" x14ac:dyDescent="0.25">
      <c r="A281" s="20"/>
      <c r="B281" s="29">
        <v>32111</v>
      </c>
      <c r="C281" s="25" t="s">
        <v>72</v>
      </c>
      <c r="D281" s="26">
        <v>0</v>
      </c>
      <c r="E281" s="26">
        <v>390.8</v>
      </c>
      <c r="F281" s="76">
        <v>390.8</v>
      </c>
    </row>
    <row r="282" spans="1:6" x14ac:dyDescent="0.25">
      <c r="A282" s="20"/>
      <c r="B282" s="29">
        <v>32115</v>
      </c>
      <c r="C282" s="25" t="s">
        <v>74</v>
      </c>
      <c r="D282" s="26">
        <v>0</v>
      </c>
      <c r="E282" s="26">
        <v>600</v>
      </c>
      <c r="F282" s="76">
        <v>600</v>
      </c>
    </row>
    <row r="283" spans="1:6" x14ac:dyDescent="0.25">
      <c r="A283" s="20"/>
      <c r="B283" s="27">
        <v>3213</v>
      </c>
      <c r="C283" s="20" t="s">
        <v>77</v>
      </c>
      <c r="D283" s="28">
        <f>D284</f>
        <v>0</v>
      </c>
      <c r="E283" s="28"/>
      <c r="F283" s="28">
        <f t="shared" ref="F283" si="45">F284</f>
        <v>1000</v>
      </c>
    </row>
    <row r="284" spans="1:6" x14ac:dyDescent="0.25">
      <c r="A284" s="20"/>
      <c r="B284" s="29">
        <v>32131</v>
      </c>
      <c r="C284" s="25" t="s">
        <v>78</v>
      </c>
      <c r="D284" s="30">
        <v>0</v>
      </c>
      <c r="E284" s="30">
        <v>1000</v>
      </c>
      <c r="F284" s="77">
        <v>1000</v>
      </c>
    </row>
    <row r="285" spans="1:6" ht="24.75" x14ac:dyDescent="0.25">
      <c r="A285" s="20"/>
      <c r="B285" s="33">
        <v>3221</v>
      </c>
      <c r="C285" s="34" t="s">
        <v>82</v>
      </c>
      <c r="D285" s="23">
        <f>D286</f>
        <v>0</v>
      </c>
      <c r="E285" s="23"/>
      <c r="F285" s="23">
        <f t="shared" ref="F285" si="46">F286</f>
        <v>1000</v>
      </c>
    </row>
    <row r="286" spans="1:6" x14ac:dyDescent="0.25">
      <c r="A286" s="20"/>
      <c r="B286" s="29">
        <v>322194</v>
      </c>
      <c r="C286" s="25" t="s">
        <v>88</v>
      </c>
      <c r="D286" s="26">
        <v>0</v>
      </c>
      <c r="E286" s="26">
        <v>1000</v>
      </c>
      <c r="F286" s="76">
        <v>1000</v>
      </c>
    </row>
    <row r="287" spans="1:6" x14ac:dyDescent="0.25">
      <c r="A287" s="25"/>
      <c r="B287" s="53">
        <v>4</v>
      </c>
      <c r="C287" s="34" t="s">
        <v>151</v>
      </c>
      <c r="D287" s="35">
        <f t="shared" ref="D287:F288" si="47">D288</f>
        <v>0</v>
      </c>
      <c r="E287" s="35"/>
      <c r="F287" s="35">
        <f t="shared" si="47"/>
        <v>2000</v>
      </c>
    </row>
    <row r="288" spans="1:6" x14ac:dyDescent="0.25">
      <c r="A288" s="25"/>
      <c r="B288" s="53">
        <v>42</v>
      </c>
      <c r="C288" s="34" t="s">
        <v>151</v>
      </c>
      <c r="D288" s="35">
        <f t="shared" si="47"/>
        <v>0</v>
      </c>
      <c r="E288" s="35"/>
      <c r="F288" s="35">
        <f t="shared" si="47"/>
        <v>2000</v>
      </c>
    </row>
    <row r="289" spans="1:6" x14ac:dyDescent="0.25">
      <c r="A289" s="25"/>
      <c r="B289" s="27">
        <v>4221</v>
      </c>
      <c r="C289" s="34" t="s">
        <v>215</v>
      </c>
      <c r="D289" s="28">
        <f>D290</f>
        <v>0</v>
      </c>
      <c r="E289" s="28"/>
      <c r="F289" s="28">
        <f>F290</f>
        <v>2000</v>
      </c>
    </row>
    <row r="290" spans="1:6" s="51" customFormat="1" ht="12" x14ac:dyDescent="0.2">
      <c r="B290" s="29">
        <v>42211</v>
      </c>
      <c r="C290" s="25" t="s">
        <v>221</v>
      </c>
      <c r="D290" s="30">
        <v>0</v>
      </c>
      <c r="E290" s="30">
        <v>2000</v>
      </c>
      <c r="F290" s="77">
        <v>2000</v>
      </c>
    </row>
    <row r="291" spans="1:6" s="51" customFormat="1" ht="12" x14ac:dyDescent="0.2">
      <c r="B291" s="29"/>
      <c r="C291" s="25"/>
      <c r="D291" s="30"/>
      <c r="E291" s="30"/>
      <c r="F291" s="30"/>
    </row>
    <row r="292" spans="1:6" s="51" customFormat="1" ht="12" x14ac:dyDescent="0.2">
      <c r="B292" s="29"/>
      <c r="C292" s="25"/>
      <c r="D292" s="30"/>
      <c r="E292" s="30"/>
      <c r="F292" s="30"/>
    </row>
    <row r="293" spans="1:6" s="51" customFormat="1" ht="12" x14ac:dyDescent="0.2">
      <c r="B293" s="29"/>
      <c r="C293" s="25"/>
      <c r="D293" s="30"/>
      <c r="E293" s="30"/>
      <c r="F293" s="30"/>
    </row>
    <row r="294" spans="1:6" s="51" customFormat="1" ht="12" x14ac:dyDescent="0.2">
      <c r="B294" s="29"/>
      <c r="C294" s="25"/>
      <c r="D294" s="30"/>
      <c r="E294" s="30"/>
      <c r="F294" s="30"/>
    </row>
    <row r="295" spans="1:6" s="51" customFormat="1" ht="12" x14ac:dyDescent="0.2">
      <c r="B295" s="29"/>
      <c r="C295" s="25"/>
      <c r="D295" s="30"/>
      <c r="E295" s="30"/>
      <c r="F295" s="30"/>
    </row>
    <row r="296" spans="1:6" s="51" customFormat="1" ht="15" customHeight="1" x14ac:dyDescent="0.2"/>
    <row r="297" spans="1:6" s="51" customFormat="1" ht="19.5" customHeight="1" x14ac:dyDescent="0.25">
      <c r="C297" s="69" t="s">
        <v>211</v>
      </c>
      <c r="D297" s="70">
        <f>D9</f>
        <v>965463.33000000007</v>
      </c>
      <c r="E297" s="70">
        <f>F297-D297</f>
        <v>68701.849999999977</v>
      </c>
      <c r="F297" s="70">
        <f>F9</f>
        <v>1034165.18</v>
      </c>
    </row>
    <row r="298" spans="1:6" s="51" customFormat="1" ht="20.100000000000001" customHeight="1" x14ac:dyDescent="0.25">
      <c r="B298" s="54"/>
      <c r="C298" s="71" t="s">
        <v>210</v>
      </c>
      <c r="D298" s="72">
        <f>D299+D303</f>
        <v>965463.33</v>
      </c>
      <c r="E298" s="70">
        <f t="shared" ref="E298:E306" si="48">F298-D298</f>
        <v>86086.70000000007</v>
      </c>
      <c r="F298" s="72">
        <f>F299+F303</f>
        <v>1051550.03</v>
      </c>
    </row>
    <row r="299" spans="1:6" s="51" customFormat="1" ht="20.100000000000001" customHeight="1" x14ac:dyDescent="0.25">
      <c r="B299" s="56">
        <v>3</v>
      </c>
      <c r="C299" s="57" t="s">
        <v>148</v>
      </c>
      <c r="D299" s="55">
        <f>D300+D301+D302</f>
        <v>964409.33</v>
      </c>
      <c r="E299" s="97">
        <f t="shared" si="48"/>
        <v>76799.220000000088</v>
      </c>
      <c r="F299" s="55">
        <f>F300+F301+F302</f>
        <v>1041208.55</v>
      </c>
    </row>
    <row r="300" spans="1:6" s="51" customFormat="1" ht="17.100000000000001" customHeight="1" x14ac:dyDescent="0.25">
      <c r="B300" s="61">
        <v>31</v>
      </c>
      <c r="C300" s="68" t="s">
        <v>206</v>
      </c>
      <c r="D300" s="58">
        <f>D69+D95+D234</f>
        <v>770953</v>
      </c>
      <c r="E300" s="98">
        <f t="shared" si="48"/>
        <v>67452.030000000028</v>
      </c>
      <c r="F300" s="58">
        <f>F69+F95+F234+F179</f>
        <v>838405.03</v>
      </c>
    </row>
    <row r="301" spans="1:6" s="51" customFormat="1" ht="17.100000000000001" customHeight="1" x14ac:dyDescent="0.25">
      <c r="B301" s="62">
        <v>32</v>
      </c>
      <c r="C301" s="68" t="s">
        <v>207</v>
      </c>
      <c r="D301" s="58">
        <f>D72+D84+D102+D192+D223+D239+D247</f>
        <v>192156.33</v>
      </c>
      <c r="E301" s="98">
        <f t="shared" si="48"/>
        <v>9347.1900000000023</v>
      </c>
      <c r="F301" s="58">
        <f>F72+F84+F89+F102+F182+F192+F202+F207+F212+F218+F223+F239+F247+F260+F268+F279</f>
        <v>201503.52</v>
      </c>
    </row>
    <row r="302" spans="1:6" ht="17.100000000000001" customHeight="1" x14ac:dyDescent="0.25">
      <c r="B302" s="62">
        <v>34</v>
      </c>
      <c r="C302" s="68" t="s">
        <v>208</v>
      </c>
      <c r="D302" s="46">
        <f>D174</f>
        <v>1300</v>
      </c>
      <c r="E302" s="98">
        <f t="shared" si="48"/>
        <v>0</v>
      </c>
      <c r="F302" s="46">
        <f>F174</f>
        <v>1300</v>
      </c>
    </row>
    <row r="303" spans="1:6" ht="20.100000000000001" customHeight="1" x14ac:dyDescent="0.25">
      <c r="B303" s="59">
        <v>4</v>
      </c>
      <c r="C303" s="57" t="s">
        <v>151</v>
      </c>
      <c r="D303" s="60">
        <f>D304</f>
        <v>1054</v>
      </c>
      <c r="E303" s="97">
        <f t="shared" si="48"/>
        <v>9287.48</v>
      </c>
      <c r="F303" s="60">
        <f>F304</f>
        <v>10341.48</v>
      </c>
    </row>
    <row r="304" spans="1:6" ht="17.100000000000001" customHeight="1" x14ac:dyDescent="0.25">
      <c r="B304" s="62">
        <v>42</v>
      </c>
      <c r="C304" s="68" t="s">
        <v>209</v>
      </c>
      <c r="D304" s="46">
        <f>D78+D197+D227+D255+D288</f>
        <v>1054</v>
      </c>
      <c r="E304" s="98">
        <f t="shared" si="48"/>
        <v>9287.48</v>
      </c>
      <c r="F304" s="46">
        <f>F288+F272+F255+F227+F197+F186</f>
        <v>10341.48</v>
      </c>
    </row>
    <row r="305" spans="3:6" x14ac:dyDescent="0.25">
      <c r="C305" s="69" t="s">
        <v>205</v>
      </c>
      <c r="D305" s="70">
        <f>D297-D298</f>
        <v>0</v>
      </c>
      <c r="E305" s="70">
        <f t="shared" si="48"/>
        <v>-17384.849999999977</v>
      </c>
      <c r="F305" s="70">
        <f>F297-F298</f>
        <v>-17384.849999999977</v>
      </c>
    </row>
    <row r="306" spans="3:6" x14ac:dyDescent="0.25">
      <c r="C306" s="73" t="s">
        <v>212</v>
      </c>
      <c r="D306" s="70">
        <f>D45</f>
        <v>0</v>
      </c>
      <c r="E306" s="70">
        <f t="shared" si="48"/>
        <v>17384.849999999999</v>
      </c>
      <c r="F306" s="70">
        <v>17384.849999999999</v>
      </c>
    </row>
    <row r="307" spans="3:6" x14ac:dyDescent="0.25">
      <c r="C307" s="53"/>
      <c r="D307" s="1"/>
      <c r="E307" s="1"/>
      <c r="F307" s="1"/>
    </row>
    <row r="308" spans="3:6" x14ac:dyDescent="0.25">
      <c r="C308" s="74" t="s">
        <v>145</v>
      </c>
      <c r="D308" s="75">
        <f>D297+D306-D298</f>
        <v>0</v>
      </c>
      <c r="E308" s="75">
        <f>E297+E306-E298</f>
        <v>0</v>
      </c>
      <c r="F308" s="75">
        <f>F297+F306-F298</f>
        <v>0</v>
      </c>
    </row>
  </sheetData>
  <mergeCells count="4">
    <mergeCell ref="A5:C5"/>
    <mergeCell ref="A2:F2"/>
    <mergeCell ref="A4:F4"/>
    <mergeCell ref="A3:F3"/>
  </mergeCells>
  <phoneticPr fontId="16" type="noConversion"/>
  <pageMargins left="0.70866141732283472" right="0.70866141732283472" top="0.74803149606299213" bottom="0.55118110236220474" header="0.31496062992125984" footer="0.31496062992125984"/>
  <pageSetup paperSize="9" scale="72" fitToHeight="0" orientation="portrait" verticalDpi="0" r:id="rId1"/>
  <rowBreaks count="3" manualBreakCount="3">
    <brk id="56" max="5" man="1"/>
    <brk id="193" max="5" man="1"/>
    <brk id="25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2722C-C38C-4E97-A7CF-80EEB3FBA482}">
  <sheetPr>
    <pageSetUpPr fitToPage="1"/>
  </sheetPr>
  <dimension ref="A2:I33"/>
  <sheetViews>
    <sheetView tabSelected="1" zoomScaleNormal="100" workbookViewId="0">
      <selection activeCell="M18" sqref="M18"/>
    </sheetView>
  </sheetViews>
  <sheetFormatPr defaultColWidth="11.42578125" defaultRowHeight="12.75" x14ac:dyDescent="0.2"/>
  <cols>
    <col min="1" max="2" width="4.28515625" style="80" customWidth="1"/>
    <col min="3" max="3" width="5.5703125" style="80" customWidth="1"/>
    <col min="4" max="4" width="5.28515625" style="95" customWidth="1"/>
    <col min="5" max="5" width="44.7109375" style="80" customWidth="1"/>
    <col min="6" max="7" width="15.140625" style="80" customWidth="1"/>
    <col min="8" max="8" width="16.140625" style="80" customWidth="1"/>
    <col min="9" max="16384" width="11.42578125" style="80"/>
  </cols>
  <sheetData>
    <row r="2" spans="1:9" ht="18" x14ac:dyDescent="0.25">
      <c r="A2" s="120" t="s">
        <v>260</v>
      </c>
      <c r="B2" s="121"/>
      <c r="C2" s="121"/>
      <c r="D2" s="121"/>
      <c r="E2" s="121"/>
      <c r="F2" s="121"/>
      <c r="G2" s="121"/>
      <c r="H2" s="121"/>
    </row>
    <row r="3" spans="1:9" ht="18" x14ac:dyDescent="0.2">
      <c r="A3" s="111" t="s">
        <v>259</v>
      </c>
      <c r="B3" s="111"/>
      <c r="C3" s="111"/>
      <c r="D3" s="111"/>
      <c r="E3" s="111"/>
      <c r="F3" s="111"/>
      <c r="G3" s="111"/>
      <c r="H3" s="111"/>
    </row>
    <row r="4" spans="1:9" ht="18" x14ac:dyDescent="0.2">
      <c r="A4" s="111" t="s">
        <v>258</v>
      </c>
      <c r="B4" s="111"/>
      <c r="C4" s="111"/>
      <c r="D4" s="111"/>
      <c r="E4" s="111"/>
      <c r="F4" s="111"/>
      <c r="G4" s="111"/>
      <c r="H4" s="111"/>
    </row>
    <row r="5" spans="1:9" ht="18" x14ac:dyDescent="0.2">
      <c r="A5" s="81"/>
      <c r="B5" s="81"/>
      <c r="C5" s="81"/>
      <c r="D5" s="81"/>
      <c r="E5" s="81"/>
      <c r="F5" s="81"/>
      <c r="G5" s="81"/>
      <c r="H5" s="81"/>
    </row>
    <row r="6" spans="1:9" s="82" customFormat="1" ht="18" x14ac:dyDescent="0.2">
      <c r="A6" s="111" t="s">
        <v>234</v>
      </c>
      <c r="B6" s="111"/>
      <c r="C6" s="111"/>
      <c r="D6" s="111"/>
      <c r="E6" s="111"/>
      <c r="F6" s="111"/>
      <c r="G6" s="111"/>
      <c r="H6" s="122"/>
    </row>
    <row r="7" spans="1:9" s="82" customFormat="1" ht="18" x14ac:dyDescent="0.2">
      <c r="A7" s="111"/>
      <c r="B7" s="111"/>
      <c r="C7" s="111"/>
      <c r="D7" s="111"/>
      <c r="E7" s="111"/>
      <c r="F7" s="111"/>
      <c r="G7" s="111"/>
      <c r="H7" s="111"/>
    </row>
    <row r="8" spans="1:9" s="82" customFormat="1" ht="18" x14ac:dyDescent="0.2">
      <c r="A8" s="123" t="s">
        <v>235</v>
      </c>
      <c r="B8" s="123"/>
      <c r="C8" s="123"/>
      <c r="D8" s="123"/>
      <c r="E8" s="123"/>
      <c r="F8" s="123"/>
      <c r="G8" s="123"/>
      <c r="H8" s="123"/>
    </row>
    <row r="9" spans="1:9" ht="26.25" x14ac:dyDescent="0.25">
      <c r="A9" s="104"/>
      <c r="B9" s="105"/>
      <c r="C9" s="105"/>
      <c r="D9" s="105"/>
      <c r="E9" s="106"/>
      <c r="F9" s="83" t="s">
        <v>236</v>
      </c>
      <c r="G9" s="83" t="s">
        <v>257</v>
      </c>
      <c r="H9" s="84" t="s">
        <v>254</v>
      </c>
      <c r="I9" s="85"/>
    </row>
    <row r="10" spans="1:9" ht="15.75" x14ac:dyDescent="0.25">
      <c r="A10" s="107" t="s">
        <v>237</v>
      </c>
      <c r="B10" s="108"/>
      <c r="C10" s="108"/>
      <c r="D10" s="108"/>
      <c r="E10" s="124"/>
      <c r="F10" s="87">
        <f>F11+F12</f>
        <v>965463.33</v>
      </c>
      <c r="G10" s="87">
        <f>G11+G12</f>
        <v>68701.850000000006</v>
      </c>
      <c r="H10" s="88">
        <v>1034165.18</v>
      </c>
      <c r="I10" s="89"/>
    </row>
    <row r="11" spans="1:9" ht="15.75" x14ac:dyDescent="0.25">
      <c r="A11" s="107" t="s">
        <v>238</v>
      </c>
      <c r="B11" s="108"/>
      <c r="C11" s="108"/>
      <c r="D11" s="108"/>
      <c r="E11" s="124"/>
      <c r="F11" s="87">
        <v>965463.33</v>
      </c>
      <c r="G11" s="87">
        <v>68701.850000000006</v>
      </c>
      <c r="H11" s="88">
        <v>1034165.18</v>
      </c>
    </row>
    <row r="12" spans="1:9" ht="15.75" x14ac:dyDescent="0.25">
      <c r="A12" s="125" t="s">
        <v>239</v>
      </c>
      <c r="B12" s="124"/>
      <c r="C12" s="124"/>
      <c r="D12" s="124"/>
      <c r="E12" s="124"/>
      <c r="F12" s="90">
        <v>0</v>
      </c>
      <c r="G12" s="90">
        <v>0</v>
      </c>
      <c r="H12" s="90">
        <v>0</v>
      </c>
    </row>
    <row r="13" spans="1:9" ht="15.75" x14ac:dyDescent="0.25">
      <c r="A13" s="91" t="s">
        <v>240</v>
      </c>
      <c r="B13" s="86"/>
      <c r="C13" s="86"/>
      <c r="D13" s="86"/>
      <c r="E13" s="86"/>
      <c r="F13" s="90">
        <f>SUM(F14+F15)</f>
        <v>965463.33</v>
      </c>
      <c r="G13" s="90">
        <f>SUM(G14+G15)</f>
        <v>86086.7</v>
      </c>
      <c r="H13" s="90">
        <v>1051550.03</v>
      </c>
    </row>
    <row r="14" spans="1:9" ht="15.75" x14ac:dyDescent="0.25">
      <c r="A14" s="109" t="s">
        <v>241</v>
      </c>
      <c r="B14" s="108"/>
      <c r="C14" s="108"/>
      <c r="D14" s="108"/>
      <c r="E14" s="126"/>
      <c r="F14" s="88">
        <v>964409.33</v>
      </c>
      <c r="G14" s="88">
        <v>76799.22</v>
      </c>
      <c r="H14" s="90">
        <v>1041208.55</v>
      </c>
    </row>
    <row r="15" spans="1:9" ht="15.75" x14ac:dyDescent="0.25">
      <c r="A15" s="125" t="s">
        <v>242</v>
      </c>
      <c r="B15" s="124"/>
      <c r="C15" s="124"/>
      <c r="D15" s="124"/>
      <c r="E15" s="124"/>
      <c r="F15" s="88">
        <v>1054</v>
      </c>
      <c r="G15" s="88">
        <v>9287.48</v>
      </c>
      <c r="H15" s="88">
        <v>10341.48</v>
      </c>
    </row>
    <row r="16" spans="1:9" ht="15.75" x14ac:dyDescent="0.25">
      <c r="A16" s="109" t="s">
        <v>243</v>
      </c>
      <c r="B16" s="108"/>
      <c r="C16" s="108"/>
      <c r="D16" s="108"/>
      <c r="E16" s="108"/>
      <c r="F16" s="88">
        <f>F10-F13</f>
        <v>0</v>
      </c>
      <c r="G16" s="88">
        <f>G10-G13</f>
        <v>-17384.849999999991</v>
      </c>
      <c r="H16" s="88">
        <f>H10-H13</f>
        <v>-17384.849999999977</v>
      </c>
    </row>
    <row r="17" spans="1:9" ht="15.75" x14ac:dyDescent="0.25">
      <c r="A17" s="110"/>
      <c r="B17" s="110"/>
      <c r="C17" s="110"/>
      <c r="D17" s="110"/>
      <c r="E17" s="110"/>
      <c r="F17" s="110"/>
      <c r="G17" s="110"/>
      <c r="H17" s="110"/>
    </row>
    <row r="18" spans="1:9" ht="18" x14ac:dyDescent="0.2">
      <c r="A18" s="111" t="s">
        <v>244</v>
      </c>
      <c r="B18" s="112"/>
      <c r="C18" s="112"/>
      <c r="D18" s="112"/>
      <c r="E18" s="112"/>
      <c r="F18" s="113"/>
      <c r="G18" s="113"/>
      <c r="H18" s="113"/>
    </row>
    <row r="19" spans="1:9" ht="26.25" x14ac:dyDescent="0.25">
      <c r="A19" s="104"/>
      <c r="B19" s="105"/>
      <c r="C19" s="105"/>
      <c r="D19" s="105"/>
      <c r="E19" s="106"/>
      <c r="F19" s="83" t="s">
        <v>245</v>
      </c>
      <c r="G19" s="83" t="s">
        <v>257</v>
      </c>
      <c r="H19" s="84" t="s">
        <v>254</v>
      </c>
      <c r="I19" s="85"/>
    </row>
    <row r="20" spans="1:9" ht="15.75" x14ac:dyDescent="0.25">
      <c r="A20" s="114" t="s">
        <v>146</v>
      </c>
      <c r="B20" s="115"/>
      <c r="C20" s="115"/>
      <c r="D20" s="115"/>
      <c r="E20" s="116"/>
      <c r="F20" s="92">
        <v>0</v>
      </c>
      <c r="G20" s="96">
        <v>17384.849999999999</v>
      </c>
      <c r="H20" s="96">
        <v>17384.849999999999</v>
      </c>
    </row>
    <row r="21" spans="1:9" ht="15.75" x14ac:dyDescent="0.25">
      <c r="A21" s="117"/>
      <c r="B21" s="117"/>
      <c r="C21" s="117"/>
      <c r="D21" s="117"/>
      <c r="E21" s="117"/>
      <c r="F21" s="117"/>
      <c r="G21" s="117"/>
      <c r="H21" s="117"/>
    </row>
    <row r="22" spans="1:9" s="94" customFormat="1" ht="18" x14ac:dyDescent="0.25">
      <c r="A22" s="118" t="s">
        <v>246</v>
      </c>
      <c r="B22" s="112"/>
      <c r="C22" s="112"/>
      <c r="D22" s="112"/>
      <c r="E22" s="112"/>
      <c r="F22" s="113"/>
      <c r="G22" s="113"/>
      <c r="H22" s="113"/>
    </row>
    <row r="23" spans="1:9" s="94" customFormat="1" ht="26.25" x14ac:dyDescent="0.25">
      <c r="A23" s="104"/>
      <c r="B23" s="105"/>
      <c r="C23" s="105"/>
      <c r="D23" s="105"/>
      <c r="E23" s="106"/>
      <c r="F23" s="83" t="s">
        <v>245</v>
      </c>
      <c r="G23" s="83" t="s">
        <v>257</v>
      </c>
      <c r="H23" s="84" t="s">
        <v>254</v>
      </c>
      <c r="I23" s="85"/>
    </row>
    <row r="24" spans="1:9" s="94" customFormat="1" ht="18" x14ac:dyDescent="0.25">
      <c r="A24" s="107" t="s">
        <v>247</v>
      </c>
      <c r="B24" s="108"/>
      <c r="C24" s="108"/>
      <c r="D24" s="108"/>
      <c r="E24" s="108"/>
      <c r="F24" s="93">
        <v>0</v>
      </c>
      <c r="G24" s="93">
        <v>0</v>
      </c>
      <c r="H24" s="93">
        <v>0</v>
      </c>
    </row>
    <row r="25" spans="1:9" s="94" customFormat="1" ht="18" x14ac:dyDescent="0.25">
      <c r="A25" s="107" t="s">
        <v>248</v>
      </c>
      <c r="B25" s="108"/>
      <c r="C25" s="108"/>
      <c r="D25" s="108"/>
      <c r="E25" s="108"/>
      <c r="F25" s="93">
        <v>0</v>
      </c>
      <c r="G25" s="93">
        <v>0</v>
      </c>
      <c r="H25" s="93">
        <v>0</v>
      </c>
    </row>
    <row r="26" spans="1:9" s="94" customFormat="1" ht="18" x14ac:dyDescent="0.25">
      <c r="A26" s="109" t="s">
        <v>249</v>
      </c>
      <c r="B26" s="108"/>
      <c r="C26" s="108"/>
      <c r="D26" s="108"/>
      <c r="E26" s="108"/>
      <c r="F26" s="93">
        <v>0</v>
      </c>
      <c r="G26" s="93">
        <v>0</v>
      </c>
      <c r="H26" s="93">
        <v>0</v>
      </c>
    </row>
    <row r="27" spans="1:9" s="94" customFormat="1" ht="18" x14ac:dyDescent="0.25">
      <c r="A27" s="119"/>
      <c r="B27" s="119"/>
      <c r="C27" s="119"/>
      <c r="D27" s="119"/>
      <c r="E27" s="119"/>
      <c r="F27" s="119"/>
      <c r="G27" s="119"/>
      <c r="H27" s="119"/>
    </row>
    <row r="28" spans="1:9" s="94" customFormat="1" ht="18" x14ac:dyDescent="0.25">
      <c r="A28" s="109" t="s">
        <v>250</v>
      </c>
      <c r="B28" s="108"/>
      <c r="C28" s="108"/>
      <c r="D28" s="108"/>
      <c r="E28" s="108"/>
      <c r="F28" s="93">
        <f>SUM(F16,F20,F26)</f>
        <v>0</v>
      </c>
      <c r="G28" s="93">
        <v>0</v>
      </c>
      <c r="H28" s="93">
        <f>SUM(H16,H20,H26)</f>
        <v>2.1827872842550278E-11</v>
      </c>
    </row>
    <row r="29" spans="1:9" s="94" customFormat="1" ht="18" x14ac:dyDescent="0.25">
      <c r="A29" s="102"/>
      <c r="B29" s="102"/>
      <c r="C29" s="102"/>
      <c r="D29" s="102"/>
      <c r="E29" s="102"/>
      <c r="F29" s="102"/>
      <c r="G29" s="102"/>
      <c r="H29" s="102"/>
    </row>
    <row r="30" spans="1:9" ht="18" x14ac:dyDescent="0.25">
      <c r="A30" s="103" t="s">
        <v>251</v>
      </c>
      <c r="B30" s="103"/>
      <c r="C30" s="103"/>
      <c r="D30" s="103"/>
      <c r="E30" s="103"/>
      <c r="F30" s="103"/>
      <c r="G30" s="103"/>
      <c r="H30" s="103"/>
    </row>
    <row r="31" spans="1:9" s="94" customFormat="1" ht="26.25" x14ac:dyDescent="0.25">
      <c r="A31" s="104"/>
      <c r="B31" s="105"/>
      <c r="C31" s="105"/>
      <c r="D31" s="105"/>
      <c r="E31" s="106"/>
      <c r="F31" s="83" t="s">
        <v>245</v>
      </c>
      <c r="G31" s="83" t="s">
        <v>257</v>
      </c>
      <c r="H31" s="84" t="s">
        <v>254</v>
      </c>
      <c r="I31" s="85"/>
    </row>
    <row r="32" spans="1:9" s="94" customFormat="1" ht="18" x14ac:dyDescent="0.25">
      <c r="A32" s="107" t="s">
        <v>252</v>
      </c>
      <c r="B32" s="108"/>
      <c r="C32" s="108"/>
      <c r="D32" s="108"/>
      <c r="E32" s="108"/>
      <c r="F32" s="90">
        <f>F33</f>
        <v>965463.33</v>
      </c>
      <c r="G32" s="90">
        <f>G33</f>
        <v>86086.7</v>
      </c>
      <c r="H32" s="90">
        <f t="shared" ref="H32" si="0">H33</f>
        <v>1051550.03</v>
      </c>
    </row>
    <row r="33" spans="1:8" s="94" customFormat="1" ht="18" x14ac:dyDescent="0.25">
      <c r="A33" s="107" t="s">
        <v>253</v>
      </c>
      <c r="B33" s="108"/>
      <c r="C33" s="108"/>
      <c r="D33" s="108"/>
      <c r="E33" s="108"/>
      <c r="F33" s="90">
        <v>965463.33</v>
      </c>
      <c r="G33" s="90">
        <v>86086.7</v>
      </c>
      <c r="H33" s="90">
        <v>1051550.03</v>
      </c>
    </row>
  </sheetData>
  <mergeCells count="30">
    <mergeCell ref="A16:E16"/>
    <mergeCell ref="A2:H2"/>
    <mergeCell ref="A3:H3"/>
    <mergeCell ref="A6:H6"/>
    <mergeCell ref="A7:H7"/>
    <mergeCell ref="A8:H8"/>
    <mergeCell ref="A9:E9"/>
    <mergeCell ref="A4:H4"/>
    <mergeCell ref="A10:E10"/>
    <mergeCell ref="A11:E11"/>
    <mergeCell ref="A12:E12"/>
    <mergeCell ref="A14:E14"/>
    <mergeCell ref="A15:E15"/>
    <mergeCell ref="A28:E28"/>
    <mergeCell ref="A17:H17"/>
    <mergeCell ref="A18:H18"/>
    <mergeCell ref="A19:E19"/>
    <mergeCell ref="A20:E20"/>
    <mergeCell ref="A21:H21"/>
    <mergeCell ref="A22:H22"/>
    <mergeCell ref="A23:E23"/>
    <mergeCell ref="A24:E24"/>
    <mergeCell ref="A25:E25"/>
    <mergeCell ref="A26:E26"/>
    <mergeCell ref="A27:H27"/>
    <mergeCell ref="A29:H29"/>
    <mergeCell ref="A30:H30"/>
    <mergeCell ref="A31:E31"/>
    <mergeCell ref="A32:E32"/>
    <mergeCell ref="A33:E33"/>
  </mergeCells>
  <pageMargins left="0.7" right="0.7" top="0.75" bottom="0.75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2</vt:i4>
      </vt:variant>
    </vt:vector>
  </HeadingPairs>
  <TitlesOfParts>
    <vt:vector size="4" baseType="lpstr">
      <vt:lpstr>rebalans 1 POSEBNI DIO</vt:lpstr>
      <vt:lpstr>OPĆI DIO</vt:lpstr>
      <vt:lpstr>'OPĆI DIO'!Podrucje_ispisa</vt:lpstr>
      <vt:lpstr>'rebalans 1 POSEBNI DIO'!Podrucje_ispisa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Lidija</dc:creator>
  <cp:lastModifiedBy>Vrtić Pregrada</cp:lastModifiedBy>
  <cp:lastPrinted>2024-06-06T09:48:09Z</cp:lastPrinted>
  <dcterms:created xsi:type="dcterms:W3CDTF">2015-06-05T18:19:34Z</dcterms:created>
  <dcterms:modified xsi:type="dcterms:W3CDTF">2024-06-06T09:56:48Z</dcterms:modified>
</cp:coreProperties>
</file>